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ate1904="1"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N:\Groups\Research Services\Sponsored Programs\Erin\Budget Form Updates\"/>
    </mc:Choice>
  </mc:AlternateContent>
  <xr:revisionPtr revIDLastSave="0" documentId="13_ncr:1_{44128E71-D621-4B29-9AD1-7D12A5C9A071}" xr6:coauthVersionLast="47" xr6:coauthVersionMax="47" xr10:uidLastSave="{00000000-0000-0000-0000-000000000000}"/>
  <bookViews>
    <workbookView xWindow="-28920" yWindow="-3870" windowWidth="29040" windowHeight="15840" xr2:uid="{00000000-000D-0000-FFFF-FFFF00000000}"/>
  </bookViews>
  <sheets>
    <sheet name="Spreadsheet" sheetId="1" r:id="rId1"/>
    <sheet name="Recap" sheetId="2" r:id="rId2"/>
  </sheets>
  <definedNames>
    <definedName name="_xlnm.Print_Area" localSheetId="1">Recap!$A$1:$H$21</definedName>
    <definedName name="_xlnm.Print_Area" localSheetId="0">Spreadsheet!$A$1:$P$716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16" i="1" l="1"/>
  <c r="H574" i="1"/>
  <c r="H431" i="1"/>
  <c r="H288" i="1"/>
  <c r="F672" i="1"/>
  <c r="F673" i="1"/>
  <c r="F529" i="1"/>
  <c r="F530" i="1"/>
  <c r="F386" i="1"/>
  <c r="F387" i="1"/>
  <c r="F243" i="1"/>
  <c r="H243" i="1" s="1"/>
  <c r="F244" i="1"/>
  <c r="H244" i="1" s="1"/>
  <c r="H245" i="1"/>
  <c r="H246" i="1"/>
  <c r="H100" i="1"/>
  <c r="H101" i="1"/>
  <c r="B242" i="1"/>
  <c r="B385" i="1" s="1"/>
  <c r="B528" i="1" s="1"/>
  <c r="B671" i="1" s="1"/>
  <c r="B241" i="1"/>
  <c r="B384" i="1" s="1"/>
  <c r="B527" i="1" s="1"/>
  <c r="B670" i="1" s="1"/>
  <c r="D213" i="1" l="1"/>
  <c r="H637" i="1" l="1"/>
  <c r="H636" i="1"/>
  <c r="H635" i="1"/>
  <c r="H634" i="1"/>
  <c r="H633" i="1"/>
  <c r="H628" i="1"/>
  <c r="H627" i="1"/>
  <c r="H494" i="1"/>
  <c r="H493" i="1"/>
  <c r="H492" i="1"/>
  <c r="H491" i="1"/>
  <c r="H490" i="1"/>
  <c r="H485" i="1"/>
  <c r="H484" i="1"/>
  <c r="H351" i="1"/>
  <c r="H350" i="1"/>
  <c r="H349" i="1"/>
  <c r="H348" i="1"/>
  <c r="H347" i="1"/>
  <c r="H342" i="1"/>
  <c r="H341" i="1"/>
  <c r="H629" i="1" l="1"/>
  <c r="O626" i="1" s="1"/>
  <c r="H702" i="1" s="1"/>
  <c r="H352" i="1"/>
  <c r="O346" i="1" s="1"/>
  <c r="H418" i="1" s="1"/>
  <c r="H486" i="1"/>
  <c r="O483" i="1" s="1"/>
  <c r="H560" i="1" s="1"/>
  <c r="H343" i="1"/>
  <c r="O340" i="1" s="1"/>
  <c r="H417" i="1" s="1"/>
  <c r="H638" i="1"/>
  <c r="O632" i="1" s="1"/>
  <c r="H703" i="1" s="1"/>
  <c r="H495" i="1"/>
  <c r="O489" i="1" s="1"/>
  <c r="H561" i="1" s="1"/>
  <c r="H207" i="1"/>
  <c r="H206" i="1"/>
  <c r="H205" i="1"/>
  <c r="H204" i="1"/>
  <c r="H203" i="1"/>
  <c r="H198" i="1"/>
  <c r="H197" i="1"/>
  <c r="H64" i="1"/>
  <c r="H63" i="1"/>
  <c r="H62" i="1"/>
  <c r="H61" i="1"/>
  <c r="H60" i="1"/>
  <c r="H55" i="1"/>
  <c r="H54" i="1"/>
  <c r="H69" i="1"/>
  <c r="H70" i="1"/>
  <c r="H71" i="1"/>
  <c r="H72" i="1"/>
  <c r="H73" i="1"/>
  <c r="H74" i="1"/>
  <c r="H75" i="1"/>
  <c r="H199" i="1" l="1"/>
  <c r="O196" i="1" s="1"/>
  <c r="H274" i="1" s="1"/>
  <c r="H56" i="1"/>
  <c r="O53" i="1" s="1"/>
  <c r="H131" i="1" s="1"/>
  <c r="H208" i="1"/>
  <c r="O202" i="1" s="1"/>
  <c r="H275" i="1" s="1"/>
  <c r="H76" i="1"/>
  <c r="O68" i="1" s="1"/>
  <c r="H65" i="1"/>
  <c r="O59" i="1" s="1"/>
  <c r="H132" i="1" s="1"/>
  <c r="K11" i="1" l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D154" i="1" l="1"/>
  <c r="P41" i="1" l="1"/>
  <c r="P42" i="1"/>
  <c r="P43" i="1"/>
  <c r="P44" i="1"/>
  <c r="P45" i="1"/>
  <c r="P46" i="1"/>
  <c r="P47" i="1"/>
  <c r="P48" i="1"/>
  <c r="P49" i="1"/>
  <c r="A298" i="1" l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D161" i="1" l="1"/>
  <c r="D305" i="1" s="1"/>
  <c r="D448" i="1" s="1"/>
  <c r="D591" i="1" s="1"/>
  <c r="D191" i="1"/>
  <c r="D335" i="1" s="1"/>
  <c r="D478" i="1" s="1"/>
  <c r="D621" i="1" s="1"/>
  <c r="D192" i="1" l="1"/>
  <c r="D336" i="1" s="1"/>
  <c r="D479" i="1" s="1"/>
  <c r="D622" i="1" s="1"/>
  <c r="D190" i="1"/>
  <c r="D334" i="1" s="1"/>
  <c r="D477" i="1" s="1"/>
  <c r="D620" i="1" s="1"/>
  <c r="D189" i="1"/>
  <c r="D333" i="1" s="1"/>
  <c r="D476" i="1" s="1"/>
  <c r="D619" i="1" s="1"/>
  <c r="D188" i="1"/>
  <c r="D332" i="1" s="1"/>
  <c r="D475" i="1" s="1"/>
  <c r="D618" i="1" s="1"/>
  <c r="D187" i="1"/>
  <c r="D331" i="1" s="1"/>
  <c r="D474" i="1" s="1"/>
  <c r="D617" i="1" s="1"/>
  <c r="D186" i="1"/>
  <c r="D330" i="1" s="1"/>
  <c r="D473" i="1" s="1"/>
  <c r="D616" i="1" s="1"/>
  <c r="D185" i="1"/>
  <c r="D329" i="1" s="1"/>
  <c r="D472" i="1" s="1"/>
  <c r="D615" i="1" s="1"/>
  <c r="D184" i="1"/>
  <c r="D328" i="1" s="1"/>
  <c r="D471" i="1" s="1"/>
  <c r="D614" i="1" s="1"/>
  <c r="D298" i="1"/>
  <c r="D441" i="1" s="1"/>
  <c r="D584" i="1" s="1"/>
  <c r="B162" i="1"/>
  <c r="B306" i="1" s="1"/>
  <c r="B449" i="1" s="1"/>
  <c r="B592" i="1" s="1"/>
  <c r="B161" i="1"/>
  <c r="B305" i="1" s="1"/>
  <c r="B448" i="1" s="1"/>
  <c r="B591" i="1" s="1"/>
  <c r="B160" i="1"/>
  <c r="B304" i="1" s="1"/>
  <c r="B447" i="1" s="1"/>
  <c r="B590" i="1" s="1"/>
  <c r="B159" i="1"/>
  <c r="B303" i="1" s="1"/>
  <c r="B446" i="1" s="1"/>
  <c r="B589" i="1" s="1"/>
  <c r="B158" i="1"/>
  <c r="B302" i="1" s="1"/>
  <c r="B445" i="1" s="1"/>
  <c r="B588" i="1" s="1"/>
  <c r="B157" i="1"/>
  <c r="B301" i="1" s="1"/>
  <c r="B444" i="1" s="1"/>
  <c r="B587" i="1" s="1"/>
  <c r="B156" i="1"/>
  <c r="B300" i="1" s="1"/>
  <c r="B443" i="1" s="1"/>
  <c r="B586" i="1" s="1"/>
  <c r="B155" i="1"/>
  <c r="B299" i="1" s="1"/>
  <c r="B442" i="1" s="1"/>
  <c r="B585" i="1" s="1"/>
  <c r="B154" i="1"/>
  <c r="B298" i="1" s="1"/>
  <c r="B441" i="1" s="1"/>
  <c r="B584" i="1" s="1"/>
  <c r="I192" i="1" l="1"/>
  <c r="I336" i="1" s="1"/>
  <c r="I479" i="1" s="1"/>
  <c r="I622" i="1" s="1"/>
  <c r="I191" i="1"/>
  <c r="I335" i="1" s="1"/>
  <c r="I478" i="1" s="1"/>
  <c r="I621" i="1" s="1"/>
  <c r="I190" i="1"/>
  <c r="I334" i="1" s="1"/>
  <c r="I477" i="1" s="1"/>
  <c r="I620" i="1" s="1"/>
  <c r="I189" i="1"/>
  <c r="I333" i="1" s="1"/>
  <c r="I476" i="1" s="1"/>
  <c r="I619" i="1" s="1"/>
  <c r="I188" i="1"/>
  <c r="I332" i="1" s="1"/>
  <c r="I475" i="1" s="1"/>
  <c r="I618" i="1" s="1"/>
  <c r="I187" i="1"/>
  <c r="I331" i="1" s="1"/>
  <c r="I474" i="1" s="1"/>
  <c r="I617" i="1" s="1"/>
  <c r="I186" i="1"/>
  <c r="I330" i="1" s="1"/>
  <c r="I473" i="1" s="1"/>
  <c r="I616" i="1" s="1"/>
  <c r="I185" i="1"/>
  <c r="I329" i="1" s="1"/>
  <c r="I472" i="1" s="1"/>
  <c r="I615" i="1" s="1"/>
  <c r="I184" i="1"/>
  <c r="I328" i="1" s="1"/>
  <c r="I471" i="1" s="1"/>
  <c r="I614" i="1" s="1"/>
  <c r="I183" i="1"/>
  <c r="I327" i="1" s="1"/>
  <c r="I470" i="1" s="1"/>
  <c r="I613" i="1" s="1"/>
  <c r="H192" i="1"/>
  <c r="H336" i="1" s="1"/>
  <c r="H479" i="1" s="1"/>
  <c r="H622" i="1" s="1"/>
  <c r="H191" i="1"/>
  <c r="H335" i="1" s="1"/>
  <c r="H478" i="1" s="1"/>
  <c r="H621" i="1" s="1"/>
  <c r="H190" i="1"/>
  <c r="H334" i="1" s="1"/>
  <c r="H477" i="1" s="1"/>
  <c r="H620" i="1" s="1"/>
  <c r="H189" i="1"/>
  <c r="H333" i="1" s="1"/>
  <c r="H476" i="1" s="1"/>
  <c r="H619" i="1" s="1"/>
  <c r="H188" i="1"/>
  <c r="H332" i="1" s="1"/>
  <c r="H475" i="1" s="1"/>
  <c r="H618" i="1" s="1"/>
  <c r="H187" i="1"/>
  <c r="H331" i="1" s="1"/>
  <c r="H474" i="1" s="1"/>
  <c r="H617" i="1" s="1"/>
  <c r="H186" i="1"/>
  <c r="H330" i="1" s="1"/>
  <c r="H473" i="1" s="1"/>
  <c r="H616" i="1" s="1"/>
  <c r="H185" i="1"/>
  <c r="H329" i="1" s="1"/>
  <c r="H472" i="1" s="1"/>
  <c r="H615" i="1" s="1"/>
  <c r="H184" i="1"/>
  <c r="H328" i="1" s="1"/>
  <c r="H471" i="1" s="1"/>
  <c r="H614" i="1" s="1"/>
  <c r="H183" i="1"/>
  <c r="H327" i="1" s="1"/>
  <c r="H470" i="1" s="1"/>
  <c r="H613" i="1" s="1"/>
  <c r="A614" i="1" l="1"/>
  <c r="A615" i="1" s="1"/>
  <c r="A616" i="1" s="1"/>
  <c r="A617" i="1" s="1"/>
  <c r="A618" i="1" s="1"/>
  <c r="A619" i="1" s="1"/>
  <c r="A620" i="1" s="1"/>
  <c r="A621" i="1" s="1"/>
  <c r="A622" i="1" s="1"/>
  <c r="A471" i="1"/>
  <c r="A472" i="1" s="1"/>
  <c r="A473" i="1" s="1"/>
  <c r="A474" i="1" s="1"/>
  <c r="A475" i="1" s="1"/>
  <c r="A476" i="1" s="1"/>
  <c r="A477" i="1" s="1"/>
  <c r="A478" i="1" s="1"/>
  <c r="A479" i="1" s="1"/>
  <c r="A328" i="1"/>
  <c r="A329" i="1" s="1"/>
  <c r="A330" i="1" s="1"/>
  <c r="A331" i="1" s="1"/>
  <c r="A332" i="1" s="1"/>
  <c r="A333" i="1" s="1"/>
  <c r="A334" i="1" s="1"/>
  <c r="A335" i="1" s="1"/>
  <c r="A336" i="1" s="1"/>
  <c r="A584" i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441" i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L192" i="1" l="1"/>
  <c r="L336" i="1" s="1"/>
  <c r="L479" i="1" s="1"/>
  <c r="L622" i="1" s="1"/>
  <c r="L191" i="1"/>
  <c r="L335" i="1" s="1"/>
  <c r="L478" i="1" s="1"/>
  <c r="L621" i="1" s="1"/>
  <c r="L190" i="1"/>
  <c r="L334" i="1" s="1"/>
  <c r="L477" i="1" s="1"/>
  <c r="L620" i="1" s="1"/>
  <c r="L189" i="1"/>
  <c r="L333" i="1" s="1"/>
  <c r="L476" i="1" s="1"/>
  <c r="L619" i="1" s="1"/>
  <c r="L188" i="1"/>
  <c r="L332" i="1" s="1"/>
  <c r="L475" i="1" s="1"/>
  <c r="L618" i="1" s="1"/>
  <c r="L187" i="1"/>
  <c r="L331" i="1" s="1"/>
  <c r="L474" i="1" s="1"/>
  <c r="L617" i="1" s="1"/>
  <c r="L186" i="1"/>
  <c r="L330" i="1" s="1"/>
  <c r="L473" i="1" s="1"/>
  <c r="L616" i="1" s="1"/>
  <c r="L185" i="1"/>
  <c r="L329" i="1" s="1"/>
  <c r="L472" i="1" s="1"/>
  <c r="L615" i="1" s="1"/>
  <c r="L184" i="1"/>
  <c r="L328" i="1" s="1"/>
  <c r="L471" i="1" s="1"/>
  <c r="L614" i="1" s="1"/>
  <c r="L183" i="1"/>
  <c r="L327" i="1" s="1"/>
  <c r="L470" i="1" s="1"/>
  <c r="L613" i="1" s="1"/>
  <c r="K10" i="1" l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L176" i="1"/>
  <c r="L320" i="1" s="1"/>
  <c r="L463" i="1" s="1"/>
  <c r="L606" i="1" s="1"/>
  <c r="L175" i="1"/>
  <c r="L319" i="1" s="1"/>
  <c r="L462" i="1" s="1"/>
  <c r="L605" i="1" s="1"/>
  <c r="L174" i="1"/>
  <c r="L318" i="1" s="1"/>
  <c r="L461" i="1" s="1"/>
  <c r="L604" i="1" s="1"/>
  <c r="L173" i="1"/>
  <c r="L317" i="1" s="1"/>
  <c r="L460" i="1" s="1"/>
  <c r="L603" i="1" s="1"/>
  <c r="L172" i="1"/>
  <c r="L316" i="1" s="1"/>
  <c r="L459" i="1" s="1"/>
  <c r="L602" i="1" s="1"/>
  <c r="L171" i="1"/>
  <c r="L315" i="1" s="1"/>
  <c r="L458" i="1" s="1"/>
  <c r="L601" i="1" s="1"/>
  <c r="L170" i="1"/>
  <c r="L314" i="1" s="1"/>
  <c r="L457" i="1" s="1"/>
  <c r="L600" i="1" s="1"/>
  <c r="L169" i="1"/>
  <c r="L313" i="1" s="1"/>
  <c r="L456" i="1" s="1"/>
  <c r="L599" i="1" s="1"/>
  <c r="L168" i="1"/>
  <c r="L312" i="1" s="1"/>
  <c r="L455" i="1" s="1"/>
  <c r="L598" i="1" s="1"/>
  <c r="L167" i="1"/>
  <c r="L311" i="1" s="1"/>
  <c r="L454" i="1" s="1"/>
  <c r="L597" i="1" s="1"/>
  <c r="L166" i="1"/>
  <c r="L310" i="1" s="1"/>
  <c r="L453" i="1" s="1"/>
  <c r="L596" i="1" s="1"/>
  <c r="L165" i="1"/>
  <c r="L309" i="1" s="1"/>
  <c r="L452" i="1" s="1"/>
  <c r="L595" i="1" s="1"/>
  <c r="L164" i="1"/>
  <c r="L308" i="1" s="1"/>
  <c r="L451" i="1" s="1"/>
  <c r="L594" i="1" s="1"/>
  <c r="L163" i="1"/>
  <c r="L307" i="1" s="1"/>
  <c r="L450" i="1" s="1"/>
  <c r="L593" i="1" s="1"/>
  <c r="L162" i="1"/>
  <c r="L306" i="1" s="1"/>
  <c r="L449" i="1" s="1"/>
  <c r="L592" i="1" s="1"/>
  <c r="L161" i="1"/>
  <c r="L305" i="1" s="1"/>
  <c r="L448" i="1" s="1"/>
  <c r="L591" i="1" s="1"/>
  <c r="L160" i="1"/>
  <c r="L304" i="1" s="1"/>
  <c r="L447" i="1" s="1"/>
  <c r="L590" i="1" s="1"/>
  <c r="L159" i="1"/>
  <c r="L303" i="1" s="1"/>
  <c r="L446" i="1" s="1"/>
  <c r="L589" i="1" s="1"/>
  <c r="L158" i="1"/>
  <c r="L302" i="1" s="1"/>
  <c r="L445" i="1" s="1"/>
  <c r="L588" i="1" s="1"/>
  <c r="L157" i="1"/>
  <c r="L301" i="1" s="1"/>
  <c r="L444" i="1" s="1"/>
  <c r="L587" i="1" s="1"/>
  <c r="L156" i="1"/>
  <c r="L300" i="1" s="1"/>
  <c r="L443" i="1" s="1"/>
  <c r="L586" i="1" s="1"/>
  <c r="L155" i="1"/>
  <c r="L299" i="1" s="1"/>
  <c r="L442" i="1" s="1"/>
  <c r="L585" i="1" s="1"/>
  <c r="J154" i="1"/>
  <c r="J298" i="1" s="1"/>
  <c r="J441" i="1" s="1"/>
  <c r="J584" i="1" s="1"/>
  <c r="H176" i="1"/>
  <c r="H320" i="1" s="1"/>
  <c r="H175" i="1"/>
  <c r="H319" i="1" s="1"/>
  <c r="H174" i="1"/>
  <c r="H318" i="1" s="1"/>
  <c r="H173" i="1"/>
  <c r="H317" i="1" s="1"/>
  <c r="H172" i="1"/>
  <c r="H316" i="1" s="1"/>
  <c r="H171" i="1"/>
  <c r="H315" i="1" s="1"/>
  <c r="H170" i="1"/>
  <c r="H314" i="1" s="1"/>
  <c r="H169" i="1"/>
  <c r="H313" i="1" s="1"/>
  <c r="H168" i="1"/>
  <c r="H312" i="1" s="1"/>
  <c r="H167" i="1"/>
  <c r="H311" i="1" s="1"/>
  <c r="H166" i="1"/>
  <c r="H310" i="1" s="1"/>
  <c r="H165" i="1"/>
  <c r="H309" i="1" s="1"/>
  <c r="H164" i="1"/>
  <c r="H308" i="1" s="1"/>
  <c r="H163" i="1"/>
  <c r="H307" i="1" s="1"/>
  <c r="H162" i="1"/>
  <c r="H306" i="1" s="1"/>
  <c r="H161" i="1"/>
  <c r="H305" i="1" s="1"/>
  <c r="H160" i="1"/>
  <c r="H304" i="1" s="1"/>
  <c r="H159" i="1"/>
  <c r="H303" i="1" s="1"/>
  <c r="H158" i="1"/>
  <c r="H302" i="1" s="1"/>
  <c r="H157" i="1"/>
  <c r="H301" i="1" s="1"/>
  <c r="H156" i="1"/>
  <c r="H300" i="1" s="1"/>
  <c r="H155" i="1"/>
  <c r="H154" i="1"/>
  <c r="H153" i="1"/>
  <c r="L154" i="1"/>
  <c r="L298" i="1" s="1"/>
  <c r="L441" i="1" s="1"/>
  <c r="L584" i="1" s="1"/>
  <c r="L153" i="1"/>
  <c r="L297" i="1" s="1"/>
  <c r="L440" i="1" s="1"/>
  <c r="L583" i="1" s="1"/>
  <c r="I153" i="1" l="1"/>
  <c r="H297" i="1"/>
  <c r="H443" i="1"/>
  <c r="H586" i="1" s="1"/>
  <c r="I300" i="1"/>
  <c r="H451" i="1"/>
  <c r="H594" i="1" s="1"/>
  <c r="I308" i="1"/>
  <c r="I316" i="1"/>
  <c r="H459" i="1"/>
  <c r="H463" i="1"/>
  <c r="I320" i="1"/>
  <c r="H444" i="1"/>
  <c r="H587" i="1" s="1"/>
  <c r="I301" i="1"/>
  <c r="H452" i="1"/>
  <c r="H595" i="1" s="1"/>
  <c r="I309" i="1"/>
  <c r="I155" i="1"/>
  <c r="H299" i="1"/>
  <c r="H446" i="1"/>
  <c r="H589" i="1" s="1"/>
  <c r="I303" i="1"/>
  <c r="H450" i="1"/>
  <c r="H593" i="1" s="1"/>
  <c r="I307" i="1"/>
  <c r="H454" i="1"/>
  <c r="H597" i="1" s="1"/>
  <c r="I311" i="1"/>
  <c r="I315" i="1"/>
  <c r="H458" i="1"/>
  <c r="H601" i="1" s="1"/>
  <c r="I601" i="1" s="1"/>
  <c r="H462" i="1"/>
  <c r="I319" i="1"/>
  <c r="H447" i="1"/>
  <c r="H590" i="1" s="1"/>
  <c r="I304" i="1"/>
  <c r="H455" i="1"/>
  <c r="H598" i="1" s="1"/>
  <c r="I312" i="1"/>
  <c r="H448" i="1"/>
  <c r="H591" i="1" s="1"/>
  <c r="I305" i="1"/>
  <c r="H456" i="1"/>
  <c r="H599" i="1" s="1"/>
  <c r="I313" i="1"/>
  <c r="I317" i="1"/>
  <c r="H460" i="1"/>
  <c r="I154" i="1"/>
  <c r="H298" i="1"/>
  <c r="H445" i="1"/>
  <c r="H588" i="1" s="1"/>
  <c r="I302" i="1"/>
  <c r="H449" i="1"/>
  <c r="H592" i="1" s="1"/>
  <c r="I306" i="1"/>
  <c r="H453" i="1"/>
  <c r="H596" i="1" s="1"/>
  <c r="I310" i="1"/>
  <c r="H457" i="1"/>
  <c r="H600" i="1" s="1"/>
  <c r="I600" i="1" s="1"/>
  <c r="I314" i="1"/>
  <c r="H461" i="1"/>
  <c r="I318" i="1"/>
  <c r="I160" i="1"/>
  <c r="I168" i="1"/>
  <c r="I176" i="1"/>
  <c r="I157" i="1"/>
  <c r="I161" i="1"/>
  <c r="I165" i="1"/>
  <c r="I169" i="1"/>
  <c r="I173" i="1"/>
  <c r="I158" i="1"/>
  <c r="I162" i="1"/>
  <c r="I166" i="1"/>
  <c r="I170" i="1"/>
  <c r="I174" i="1"/>
  <c r="I156" i="1"/>
  <c r="I164" i="1"/>
  <c r="I172" i="1"/>
  <c r="I159" i="1"/>
  <c r="I163" i="1"/>
  <c r="I167" i="1"/>
  <c r="I171" i="1"/>
  <c r="I175" i="1"/>
  <c r="K154" i="1"/>
  <c r="I10" i="1"/>
  <c r="H440" i="1" l="1"/>
  <c r="H583" i="1" s="1"/>
  <c r="I297" i="1"/>
  <c r="H605" i="1"/>
  <c r="I605" i="1" s="1"/>
  <c r="I462" i="1"/>
  <c r="H606" i="1"/>
  <c r="I606" i="1" s="1"/>
  <c r="I463" i="1"/>
  <c r="H441" i="1"/>
  <c r="H584" i="1" s="1"/>
  <c r="I298" i="1"/>
  <c r="K298" i="1"/>
  <c r="H603" i="1"/>
  <c r="I603" i="1" s="1"/>
  <c r="I460" i="1"/>
  <c r="H442" i="1"/>
  <c r="H585" i="1" s="1"/>
  <c r="I585" i="1" s="1"/>
  <c r="I299" i="1"/>
  <c r="H602" i="1"/>
  <c r="I602" i="1" s="1"/>
  <c r="I459" i="1"/>
  <c r="H604" i="1"/>
  <c r="I604" i="1" s="1"/>
  <c r="I461" i="1"/>
  <c r="I593" i="1"/>
  <c r="I597" i="1"/>
  <c r="J192" i="1"/>
  <c r="J191" i="1"/>
  <c r="J190" i="1"/>
  <c r="J189" i="1"/>
  <c r="J188" i="1"/>
  <c r="J187" i="1"/>
  <c r="J186" i="1"/>
  <c r="J185" i="1"/>
  <c r="J184" i="1"/>
  <c r="J183" i="1"/>
  <c r="B192" i="1"/>
  <c r="B336" i="1" s="1"/>
  <c r="B479" i="1" s="1"/>
  <c r="B622" i="1" s="1"/>
  <c r="B191" i="1"/>
  <c r="B335" i="1" s="1"/>
  <c r="B478" i="1" s="1"/>
  <c r="B621" i="1" s="1"/>
  <c r="B190" i="1"/>
  <c r="B334" i="1" s="1"/>
  <c r="B477" i="1" s="1"/>
  <c r="B620" i="1" s="1"/>
  <c r="B189" i="1"/>
  <c r="B333" i="1" s="1"/>
  <c r="B476" i="1" s="1"/>
  <c r="B619" i="1" s="1"/>
  <c r="B188" i="1"/>
  <c r="B332" i="1" s="1"/>
  <c r="B475" i="1" s="1"/>
  <c r="B618" i="1" s="1"/>
  <c r="B187" i="1"/>
  <c r="B331" i="1" s="1"/>
  <c r="B474" i="1" s="1"/>
  <c r="B617" i="1" s="1"/>
  <c r="B186" i="1"/>
  <c r="B330" i="1" s="1"/>
  <c r="B473" i="1" s="1"/>
  <c r="B616" i="1" s="1"/>
  <c r="B185" i="1"/>
  <c r="B329" i="1" s="1"/>
  <c r="B472" i="1" s="1"/>
  <c r="B615" i="1" s="1"/>
  <c r="B184" i="1"/>
  <c r="B328" i="1" s="1"/>
  <c r="B471" i="1" s="1"/>
  <c r="B614" i="1" s="1"/>
  <c r="B183" i="1"/>
  <c r="B327" i="1" s="1"/>
  <c r="B470" i="1" s="1"/>
  <c r="B613" i="1" s="1"/>
  <c r="D176" i="1"/>
  <c r="D320" i="1" s="1"/>
  <c r="D463" i="1" s="1"/>
  <c r="D606" i="1" s="1"/>
  <c r="D175" i="1"/>
  <c r="D319" i="1" s="1"/>
  <c r="D462" i="1" s="1"/>
  <c r="D605" i="1" s="1"/>
  <c r="D174" i="1"/>
  <c r="D318" i="1" s="1"/>
  <c r="D461" i="1" s="1"/>
  <c r="D604" i="1" s="1"/>
  <c r="D173" i="1"/>
  <c r="D317" i="1" s="1"/>
  <c r="D460" i="1" s="1"/>
  <c r="D603" i="1" s="1"/>
  <c r="D172" i="1"/>
  <c r="D316" i="1" s="1"/>
  <c r="D459" i="1" s="1"/>
  <c r="D602" i="1" s="1"/>
  <c r="D171" i="1"/>
  <c r="D315" i="1" s="1"/>
  <c r="D458" i="1" s="1"/>
  <c r="D601" i="1" s="1"/>
  <c r="D170" i="1"/>
  <c r="D314" i="1" s="1"/>
  <c r="D457" i="1" s="1"/>
  <c r="D600" i="1" s="1"/>
  <c r="D169" i="1"/>
  <c r="D313" i="1" s="1"/>
  <c r="D456" i="1" s="1"/>
  <c r="D599" i="1" s="1"/>
  <c r="D168" i="1"/>
  <c r="D312" i="1" s="1"/>
  <c r="D455" i="1" s="1"/>
  <c r="D598" i="1" s="1"/>
  <c r="D167" i="1"/>
  <c r="D311" i="1" s="1"/>
  <c r="D454" i="1" s="1"/>
  <c r="D597" i="1" s="1"/>
  <c r="D166" i="1"/>
  <c r="D310" i="1" s="1"/>
  <c r="D453" i="1" s="1"/>
  <c r="D596" i="1" s="1"/>
  <c r="D165" i="1"/>
  <c r="D309" i="1" s="1"/>
  <c r="D452" i="1" s="1"/>
  <c r="D595" i="1" s="1"/>
  <c r="D164" i="1"/>
  <c r="D308" i="1" s="1"/>
  <c r="D451" i="1" s="1"/>
  <c r="D594" i="1" s="1"/>
  <c r="D163" i="1"/>
  <c r="D307" i="1" s="1"/>
  <c r="D450" i="1" s="1"/>
  <c r="D593" i="1" s="1"/>
  <c r="D162" i="1"/>
  <c r="D306" i="1" s="1"/>
  <c r="D449" i="1" s="1"/>
  <c r="D592" i="1" s="1"/>
  <c r="D160" i="1"/>
  <c r="D304" i="1" s="1"/>
  <c r="D447" i="1" s="1"/>
  <c r="D590" i="1" s="1"/>
  <c r="D159" i="1"/>
  <c r="D303" i="1" s="1"/>
  <c r="D446" i="1" s="1"/>
  <c r="D589" i="1" s="1"/>
  <c r="D158" i="1"/>
  <c r="D302" i="1" s="1"/>
  <c r="D445" i="1" s="1"/>
  <c r="D588" i="1" s="1"/>
  <c r="D157" i="1"/>
  <c r="D301" i="1" s="1"/>
  <c r="D444" i="1" s="1"/>
  <c r="D587" i="1" s="1"/>
  <c r="D156" i="1"/>
  <c r="D300" i="1" s="1"/>
  <c r="D443" i="1" s="1"/>
  <c r="D586" i="1" s="1"/>
  <c r="D155" i="1"/>
  <c r="D299" i="1" s="1"/>
  <c r="D442" i="1" s="1"/>
  <c r="D585" i="1" s="1"/>
  <c r="B176" i="1"/>
  <c r="B320" i="1" s="1"/>
  <c r="B463" i="1" s="1"/>
  <c r="B606" i="1" s="1"/>
  <c r="B175" i="1"/>
  <c r="B319" i="1" s="1"/>
  <c r="B462" i="1" s="1"/>
  <c r="B605" i="1" s="1"/>
  <c r="B174" i="1"/>
  <c r="B318" i="1" s="1"/>
  <c r="B461" i="1" s="1"/>
  <c r="B604" i="1" s="1"/>
  <c r="B173" i="1"/>
  <c r="B317" i="1" s="1"/>
  <c r="B460" i="1" s="1"/>
  <c r="B603" i="1" s="1"/>
  <c r="B172" i="1"/>
  <c r="B316" i="1" s="1"/>
  <c r="B459" i="1" s="1"/>
  <c r="B602" i="1" s="1"/>
  <c r="B171" i="1"/>
  <c r="B315" i="1" s="1"/>
  <c r="B458" i="1" s="1"/>
  <c r="B601" i="1" s="1"/>
  <c r="B170" i="1"/>
  <c r="B314" i="1" s="1"/>
  <c r="B457" i="1" s="1"/>
  <c r="B600" i="1" s="1"/>
  <c r="B169" i="1"/>
  <c r="B313" i="1" s="1"/>
  <c r="B456" i="1" s="1"/>
  <c r="B599" i="1" s="1"/>
  <c r="B168" i="1"/>
  <c r="B312" i="1" s="1"/>
  <c r="B455" i="1" s="1"/>
  <c r="B598" i="1" s="1"/>
  <c r="B167" i="1"/>
  <c r="B311" i="1" s="1"/>
  <c r="B454" i="1" s="1"/>
  <c r="B597" i="1" s="1"/>
  <c r="B166" i="1"/>
  <c r="B310" i="1" s="1"/>
  <c r="B453" i="1" s="1"/>
  <c r="B596" i="1" s="1"/>
  <c r="B165" i="1"/>
  <c r="B309" i="1" s="1"/>
  <c r="B452" i="1" s="1"/>
  <c r="B595" i="1" s="1"/>
  <c r="B164" i="1"/>
  <c r="B308" i="1" s="1"/>
  <c r="B451" i="1" s="1"/>
  <c r="B594" i="1" s="1"/>
  <c r="B163" i="1"/>
  <c r="B307" i="1" s="1"/>
  <c r="B450" i="1" s="1"/>
  <c r="B593" i="1" s="1"/>
  <c r="B153" i="1"/>
  <c r="B297" i="1" s="1"/>
  <c r="B440" i="1" s="1"/>
  <c r="B583" i="1" s="1"/>
  <c r="I440" i="1" l="1"/>
  <c r="I441" i="1"/>
  <c r="P190" i="1"/>
  <c r="J334" i="1"/>
  <c r="P187" i="1"/>
  <c r="J331" i="1"/>
  <c r="K331" i="1" s="1"/>
  <c r="M331" i="1" s="1"/>
  <c r="N331" i="1" s="1"/>
  <c r="P185" i="1"/>
  <c r="J329" i="1"/>
  <c r="P189" i="1"/>
  <c r="J333" i="1"/>
  <c r="K333" i="1" s="1"/>
  <c r="M333" i="1" s="1"/>
  <c r="N333" i="1" s="1"/>
  <c r="P186" i="1"/>
  <c r="J330" i="1"/>
  <c r="M298" i="1"/>
  <c r="P191" i="1"/>
  <c r="J335" i="1"/>
  <c r="P184" i="1"/>
  <c r="J328" i="1"/>
  <c r="K328" i="1" s="1"/>
  <c r="M328" i="1" s="1"/>
  <c r="N328" i="1" s="1"/>
  <c r="P188" i="1"/>
  <c r="J332" i="1"/>
  <c r="K332" i="1" s="1"/>
  <c r="P192" i="1"/>
  <c r="J336" i="1"/>
  <c r="J327" i="1"/>
  <c r="I444" i="1"/>
  <c r="I452" i="1"/>
  <c r="I456" i="1"/>
  <c r="I589" i="1"/>
  <c r="I448" i="1"/>
  <c r="I454" i="1"/>
  <c r="I595" i="1"/>
  <c r="I594" i="1"/>
  <c r="I453" i="1"/>
  <c r="I458" i="1"/>
  <c r="I599" i="1"/>
  <c r="I596" i="1"/>
  <c r="I455" i="1"/>
  <c r="K329" i="1"/>
  <c r="M329" i="1" s="1"/>
  <c r="N329" i="1" s="1"/>
  <c r="I592" i="1"/>
  <c r="I451" i="1"/>
  <c r="I443" i="1"/>
  <c r="I584" i="1"/>
  <c r="I446" i="1"/>
  <c r="I587" i="1"/>
  <c r="I598" i="1"/>
  <c r="I457" i="1"/>
  <c r="I586" i="1"/>
  <c r="I445" i="1"/>
  <c r="I588" i="1"/>
  <c r="I447" i="1"/>
  <c r="I450" i="1"/>
  <c r="I591" i="1"/>
  <c r="I442" i="1"/>
  <c r="I583" i="1"/>
  <c r="I590" i="1"/>
  <c r="I449" i="1"/>
  <c r="J176" i="1"/>
  <c r="J320" i="1" s="1"/>
  <c r="J175" i="1"/>
  <c r="J319" i="1" s="1"/>
  <c r="J174" i="1"/>
  <c r="J318" i="1" s="1"/>
  <c r="J173" i="1"/>
  <c r="J317" i="1" s="1"/>
  <c r="J172" i="1"/>
  <c r="J316" i="1" s="1"/>
  <c r="J171" i="1"/>
  <c r="J315" i="1" s="1"/>
  <c r="J170" i="1"/>
  <c r="J314" i="1" s="1"/>
  <c r="J169" i="1"/>
  <c r="J313" i="1" s="1"/>
  <c r="J168" i="1"/>
  <c r="J312" i="1" s="1"/>
  <c r="J167" i="1"/>
  <c r="J311" i="1" s="1"/>
  <c r="J166" i="1"/>
  <c r="J310" i="1" s="1"/>
  <c r="J165" i="1"/>
  <c r="J309" i="1" s="1"/>
  <c r="J164" i="1"/>
  <c r="J308" i="1" s="1"/>
  <c r="J163" i="1"/>
  <c r="J307" i="1" s="1"/>
  <c r="J162" i="1"/>
  <c r="J306" i="1" s="1"/>
  <c r="J161" i="1"/>
  <c r="J305" i="1" s="1"/>
  <c r="J160" i="1"/>
  <c r="J304" i="1" s="1"/>
  <c r="J159" i="1"/>
  <c r="J303" i="1" s="1"/>
  <c r="J158" i="1"/>
  <c r="J302" i="1" s="1"/>
  <c r="J157" i="1"/>
  <c r="J301" i="1" s="1"/>
  <c r="J156" i="1"/>
  <c r="J300" i="1" s="1"/>
  <c r="J155" i="1"/>
  <c r="J153" i="1"/>
  <c r="K153" i="1" l="1"/>
  <c r="M153" i="1" s="1"/>
  <c r="J297" i="1"/>
  <c r="K155" i="1"/>
  <c r="J299" i="1"/>
  <c r="J454" i="1"/>
  <c r="J597" i="1" s="1"/>
  <c r="K311" i="1"/>
  <c r="M311" i="1" s="1"/>
  <c r="N311" i="1" s="1"/>
  <c r="J447" i="1"/>
  <c r="J590" i="1" s="1"/>
  <c r="K304" i="1"/>
  <c r="K312" i="1"/>
  <c r="J455" i="1"/>
  <c r="J598" i="1" s="1"/>
  <c r="K320" i="1"/>
  <c r="J463" i="1"/>
  <c r="P336" i="1"/>
  <c r="J479" i="1"/>
  <c r="K336" i="1"/>
  <c r="M336" i="1" s="1"/>
  <c r="N336" i="1" s="1"/>
  <c r="J445" i="1"/>
  <c r="J588" i="1" s="1"/>
  <c r="K302" i="1"/>
  <c r="J449" i="1"/>
  <c r="J592" i="1" s="1"/>
  <c r="K306" i="1"/>
  <c r="J453" i="1"/>
  <c r="J596" i="1" s="1"/>
  <c r="K310" i="1"/>
  <c r="J457" i="1"/>
  <c r="J600" i="1" s="1"/>
  <c r="K600" i="1" s="1"/>
  <c r="M600" i="1" s="1"/>
  <c r="N600" i="1" s="1"/>
  <c r="K314" i="1"/>
  <c r="M314" i="1" s="1"/>
  <c r="N314" i="1" s="1"/>
  <c r="J461" i="1"/>
  <c r="K318" i="1"/>
  <c r="M318" i="1" s="1"/>
  <c r="N318" i="1" s="1"/>
  <c r="P332" i="1"/>
  <c r="J475" i="1"/>
  <c r="P335" i="1"/>
  <c r="J478" i="1"/>
  <c r="K335" i="1"/>
  <c r="M335" i="1" s="1"/>
  <c r="N335" i="1" s="1"/>
  <c r="J446" i="1"/>
  <c r="J589" i="1" s="1"/>
  <c r="K303" i="1"/>
  <c r="M303" i="1" s="1"/>
  <c r="N303" i="1" s="1"/>
  <c r="J450" i="1"/>
  <c r="J593" i="1" s="1"/>
  <c r="K307" i="1"/>
  <c r="M307" i="1" s="1"/>
  <c r="N307" i="1" s="1"/>
  <c r="J458" i="1"/>
  <c r="J601" i="1" s="1"/>
  <c r="K601" i="1" s="1"/>
  <c r="M601" i="1" s="1"/>
  <c r="N601" i="1" s="1"/>
  <c r="K315" i="1"/>
  <c r="M315" i="1" s="1"/>
  <c r="N315" i="1" s="1"/>
  <c r="K319" i="1"/>
  <c r="M319" i="1" s="1"/>
  <c r="N319" i="1" s="1"/>
  <c r="J462" i="1"/>
  <c r="P330" i="1"/>
  <c r="J473" i="1"/>
  <c r="P329" i="1"/>
  <c r="J472" i="1"/>
  <c r="K472" i="1" s="1"/>
  <c r="J443" i="1"/>
  <c r="J586" i="1" s="1"/>
  <c r="K300" i="1"/>
  <c r="J451" i="1"/>
  <c r="J594" i="1" s="1"/>
  <c r="K308" i="1"/>
  <c r="K316" i="1"/>
  <c r="M316" i="1" s="1"/>
  <c r="N316" i="1" s="1"/>
  <c r="J459" i="1"/>
  <c r="P328" i="1"/>
  <c r="J471" i="1"/>
  <c r="P334" i="1"/>
  <c r="J477" i="1"/>
  <c r="K334" i="1"/>
  <c r="M334" i="1" s="1"/>
  <c r="N334" i="1" s="1"/>
  <c r="J444" i="1"/>
  <c r="J587" i="1" s="1"/>
  <c r="K301" i="1"/>
  <c r="M301" i="1" s="1"/>
  <c r="N301" i="1" s="1"/>
  <c r="J448" i="1"/>
  <c r="J591" i="1" s="1"/>
  <c r="K305" i="1"/>
  <c r="M305" i="1" s="1"/>
  <c r="N305" i="1" s="1"/>
  <c r="J452" i="1"/>
  <c r="J595" i="1" s="1"/>
  <c r="K309" i="1"/>
  <c r="M309" i="1" s="1"/>
  <c r="N309" i="1" s="1"/>
  <c r="J456" i="1"/>
  <c r="J599" i="1" s="1"/>
  <c r="K313" i="1"/>
  <c r="M313" i="1" s="1"/>
  <c r="N313" i="1" s="1"/>
  <c r="J460" i="1"/>
  <c r="K317" i="1"/>
  <c r="M317" i="1" s="1"/>
  <c r="N317" i="1" s="1"/>
  <c r="K330" i="1"/>
  <c r="M330" i="1" s="1"/>
  <c r="N298" i="1"/>
  <c r="P333" i="1"/>
  <c r="J476" i="1"/>
  <c r="P331" i="1"/>
  <c r="J474" i="1"/>
  <c r="J470" i="1"/>
  <c r="K327" i="1"/>
  <c r="M327" i="1" s="1"/>
  <c r="N327" i="1" s="1"/>
  <c r="K441" i="1"/>
  <c r="M441" i="1" s="1"/>
  <c r="N441" i="1" s="1"/>
  <c r="M332" i="1"/>
  <c r="N332" i="1" s="1"/>
  <c r="K156" i="1"/>
  <c r="K160" i="1"/>
  <c r="K164" i="1"/>
  <c r="K168" i="1"/>
  <c r="K172" i="1"/>
  <c r="K157" i="1"/>
  <c r="K161" i="1"/>
  <c r="K165" i="1"/>
  <c r="K169" i="1"/>
  <c r="K173" i="1"/>
  <c r="K158" i="1"/>
  <c r="K162" i="1"/>
  <c r="K166" i="1"/>
  <c r="K170" i="1"/>
  <c r="K174" i="1"/>
  <c r="K159" i="1"/>
  <c r="K163" i="1"/>
  <c r="K167" i="1"/>
  <c r="K171" i="1"/>
  <c r="K175" i="1"/>
  <c r="K176" i="1"/>
  <c r="K192" i="1"/>
  <c r="K191" i="1"/>
  <c r="M191" i="1" s="1"/>
  <c r="N191" i="1" s="1"/>
  <c r="K190" i="1"/>
  <c r="M190" i="1" s="1"/>
  <c r="N190" i="1" s="1"/>
  <c r="K189" i="1"/>
  <c r="K188" i="1"/>
  <c r="K187" i="1"/>
  <c r="M187" i="1" s="1"/>
  <c r="N187" i="1" s="1"/>
  <c r="K186" i="1"/>
  <c r="M186" i="1" s="1"/>
  <c r="N186" i="1" s="1"/>
  <c r="K185" i="1"/>
  <c r="K184" i="1"/>
  <c r="A184" i="1"/>
  <c r="A185" i="1" s="1"/>
  <c r="A186" i="1" s="1"/>
  <c r="A187" i="1" s="1"/>
  <c r="A188" i="1" s="1"/>
  <c r="A189" i="1" s="1"/>
  <c r="A190" i="1" s="1"/>
  <c r="A191" i="1" s="1"/>
  <c r="A192" i="1" s="1"/>
  <c r="K183" i="1"/>
  <c r="P183" i="1" s="1"/>
  <c r="A154" i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K49" i="1"/>
  <c r="K48" i="1"/>
  <c r="K47" i="1"/>
  <c r="M47" i="1" s="1"/>
  <c r="N47" i="1" s="1"/>
  <c r="K46" i="1"/>
  <c r="K45" i="1"/>
  <c r="M45" i="1" s="1"/>
  <c r="N45" i="1" s="1"/>
  <c r="K44" i="1"/>
  <c r="K43" i="1"/>
  <c r="M43" i="1" s="1"/>
  <c r="N43" i="1" s="1"/>
  <c r="K42" i="1"/>
  <c r="K41" i="1"/>
  <c r="K40" i="1"/>
  <c r="P40" i="1" s="1"/>
  <c r="A41" i="1"/>
  <c r="A42" i="1" s="1"/>
  <c r="A43" i="1" s="1"/>
  <c r="A44" i="1" s="1"/>
  <c r="A45" i="1" s="1"/>
  <c r="A46" i="1" s="1"/>
  <c r="A47" i="1" s="1"/>
  <c r="A48" i="1" s="1"/>
  <c r="A49" i="1" s="1"/>
  <c r="J440" i="1" l="1"/>
  <c r="K297" i="1"/>
  <c r="M297" i="1" s="1"/>
  <c r="N297" i="1" s="1"/>
  <c r="J602" i="1"/>
  <c r="K602" i="1" s="1"/>
  <c r="M602" i="1" s="1"/>
  <c r="N602" i="1" s="1"/>
  <c r="K459" i="1"/>
  <c r="M459" i="1" s="1"/>
  <c r="N459" i="1" s="1"/>
  <c r="P473" i="1"/>
  <c r="J616" i="1"/>
  <c r="P478" i="1"/>
  <c r="J621" i="1"/>
  <c r="K478" i="1"/>
  <c r="M478" i="1" s="1"/>
  <c r="N478" i="1" s="1"/>
  <c r="M310" i="1"/>
  <c r="N310" i="1" s="1"/>
  <c r="M312" i="1"/>
  <c r="N312" i="1" s="1"/>
  <c r="K473" i="1"/>
  <c r="M473" i="1" s="1"/>
  <c r="N473" i="1" s="1"/>
  <c r="J604" i="1"/>
  <c r="K604" i="1" s="1"/>
  <c r="M604" i="1" s="1"/>
  <c r="N604" i="1" s="1"/>
  <c r="K461" i="1"/>
  <c r="M461" i="1" s="1"/>
  <c r="N461" i="1" s="1"/>
  <c r="J606" i="1"/>
  <c r="K606" i="1" s="1"/>
  <c r="K463" i="1"/>
  <c r="M463" i="1" s="1"/>
  <c r="N463" i="1" s="1"/>
  <c r="M304" i="1"/>
  <c r="N304" i="1" s="1"/>
  <c r="P474" i="1"/>
  <c r="J617" i="1"/>
  <c r="P479" i="1"/>
  <c r="J622" i="1"/>
  <c r="K479" i="1"/>
  <c r="M479" i="1" s="1"/>
  <c r="N479" i="1" s="1"/>
  <c r="P477" i="1"/>
  <c r="J620" i="1"/>
  <c r="K477" i="1"/>
  <c r="M477" i="1" s="1"/>
  <c r="N477" i="1" s="1"/>
  <c r="M300" i="1"/>
  <c r="N300" i="1" s="1"/>
  <c r="M302" i="1"/>
  <c r="N302" i="1" s="1"/>
  <c r="P476" i="1"/>
  <c r="J619" i="1"/>
  <c r="K476" i="1"/>
  <c r="M476" i="1" s="1"/>
  <c r="N476" i="1" s="1"/>
  <c r="J442" i="1"/>
  <c r="J585" i="1" s="1"/>
  <c r="K585" i="1" s="1"/>
  <c r="M585" i="1" s="1"/>
  <c r="N585" i="1" s="1"/>
  <c r="K299" i="1"/>
  <c r="K474" i="1"/>
  <c r="M474" i="1" s="1"/>
  <c r="N474" i="1" s="1"/>
  <c r="J603" i="1"/>
  <c r="K603" i="1" s="1"/>
  <c r="M603" i="1" s="1"/>
  <c r="N603" i="1" s="1"/>
  <c r="K460" i="1"/>
  <c r="M460" i="1" s="1"/>
  <c r="N460" i="1" s="1"/>
  <c r="P471" i="1"/>
  <c r="J614" i="1"/>
  <c r="K471" i="1"/>
  <c r="M471" i="1" s="1"/>
  <c r="N471" i="1" s="1"/>
  <c r="M308" i="1"/>
  <c r="N308" i="1" s="1"/>
  <c r="P472" i="1"/>
  <c r="J615" i="1"/>
  <c r="J605" i="1"/>
  <c r="K605" i="1" s="1"/>
  <c r="M605" i="1" s="1"/>
  <c r="N605" i="1" s="1"/>
  <c r="K462" i="1"/>
  <c r="M462" i="1" s="1"/>
  <c r="N462" i="1" s="1"/>
  <c r="P475" i="1"/>
  <c r="J618" i="1"/>
  <c r="K475" i="1"/>
  <c r="M306" i="1"/>
  <c r="N306" i="1" s="1"/>
  <c r="M320" i="1"/>
  <c r="N320" i="1" s="1"/>
  <c r="K337" i="1"/>
  <c r="P327" i="1"/>
  <c r="J613" i="1"/>
  <c r="K470" i="1"/>
  <c r="M470" i="1" s="1"/>
  <c r="M337" i="1"/>
  <c r="N330" i="1"/>
  <c r="N337" i="1" s="1"/>
  <c r="K443" i="1"/>
  <c r="M443" i="1" s="1"/>
  <c r="N443" i="1" s="1"/>
  <c r="K584" i="1"/>
  <c r="M584" i="1" s="1"/>
  <c r="N584" i="1" s="1"/>
  <c r="K50" i="1"/>
  <c r="M472" i="1"/>
  <c r="K442" i="1"/>
  <c r="M442" i="1" s="1"/>
  <c r="N442" i="1" s="1"/>
  <c r="K193" i="1"/>
  <c r="K444" i="1"/>
  <c r="K457" i="1"/>
  <c r="M457" i="1" s="1"/>
  <c r="N457" i="1" s="1"/>
  <c r="K598" i="1"/>
  <c r="K34" i="1"/>
  <c r="K177" i="1"/>
  <c r="K452" i="1"/>
  <c r="M452" i="1" s="1"/>
  <c r="N452" i="1" s="1"/>
  <c r="K593" i="1"/>
  <c r="M593" i="1" s="1"/>
  <c r="N593" i="1" s="1"/>
  <c r="K451" i="1"/>
  <c r="M451" i="1" s="1"/>
  <c r="N451" i="1" s="1"/>
  <c r="K592" i="1"/>
  <c r="M592" i="1" s="1"/>
  <c r="N592" i="1" s="1"/>
  <c r="K595" i="1"/>
  <c r="K454" i="1"/>
  <c r="M454" i="1" s="1"/>
  <c r="N454" i="1" s="1"/>
  <c r="K455" i="1"/>
  <c r="M455" i="1" s="1"/>
  <c r="N455" i="1" s="1"/>
  <c r="K596" i="1"/>
  <c r="K447" i="1"/>
  <c r="K588" i="1"/>
  <c r="M588" i="1" s="1"/>
  <c r="N588" i="1" s="1"/>
  <c r="K445" i="1"/>
  <c r="K586" i="1"/>
  <c r="K599" i="1"/>
  <c r="K458" i="1"/>
  <c r="K449" i="1"/>
  <c r="M449" i="1" s="1"/>
  <c r="N449" i="1" s="1"/>
  <c r="K590" i="1"/>
  <c r="K453" i="1"/>
  <c r="K594" i="1"/>
  <c r="M594" i="1" s="1"/>
  <c r="N594" i="1" s="1"/>
  <c r="K587" i="1"/>
  <c r="M587" i="1" s="1"/>
  <c r="N587" i="1" s="1"/>
  <c r="K446" i="1"/>
  <c r="M446" i="1" s="1"/>
  <c r="N446" i="1" s="1"/>
  <c r="K456" i="1"/>
  <c r="M456" i="1" s="1"/>
  <c r="N456" i="1" s="1"/>
  <c r="K597" i="1"/>
  <c r="M597" i="1" s="1"/>
  <c r="N597" i="1" s="1"/>
  <c r="K589" i="1"/>
  <c r="M589" i="1" s="1"/>
  <c r="N589" i="1" s="1"/>
  <c r="K448" i="1"/>
  <c r="K591" i="1"/>
  <c r="M591" i="1" s="1"/>
  <c r="N591" i="1" s="1"/>
  <c r="K450" i="1"/>
  <c r="M450" i="1" s="1"/>
  <c r="N450" i="1" s="1"/>
  <c r="M41" i="1"/>
  <c r="N41" i="1" s="1"/>
  <c r="M40" i="1"/>
  <c r="M185" i="1"/>
  <c r="N185" i="1" s="1"/>
  <c r="M189" i="1"/>
  <c r="N189" i="1" s="1"/>
  <c r="M184" i="1"/>
  <c r="N184" i="1" s="1"/>
  <c r="M188" i="1"/>
  <c r="N188" i="1" s="1"/>
  <c r="M192" i="1"/>
  <c r="N192" i="1" s="1"/>
  <c r="M183" i="1"/>
  <c r="N153" i="1"/>
  <c r="M154" i="1"/>
  <c r="N154" i="1" s="1"/>
  <c r="M155" i="1"/>
  <c r="N155" i="1" s="1"/>
  <c r="M156" i="1"/>
  <c r="N156" i="1" s="1"/>
  <c r="M157" i="1"/>
  <c r="N157" i="1" s="1"/>
  <c r="M158" i="1"/>
  <c r="N158" i="1" s="1"/>
  <c r="M159" i="1"/>
  <c r="N159" i="1" s="1"/>
  <c r="M160" i="1"/>
  <c r="N160" i="1" s="1"/>
  <c r="M161" i="1"/>
  <c r="N161" i="1" s="1"/>
  <c r="M162" i="1"/>
  <c r="N162" i="1" s="1"/>
  <c r="M163" i="1"/>
  <c r="M164" i="1"/>
  <c r="N164" i="1" s="1"/>
  <c r="M165" i="1"/>
  <c r="N165" i="1" s="1"/>
  <c r="M166" i="1"/>
  <c r="N166" i="1" s="1"/>
  <c r="M167" i="1"/>
  <c r="N167" i="1" s="1"/>
  <c r="M168" i="1"/>
  <c r="N168" i="1" s="1"/>
  <c r="M169" i="1"/>
  <c r="N169" i="1" s="1"/>
  <c r="M170" i="1"/>
  <c r="N170" i="1" s="1"/>
  <c r="M171" i="1"/>
  <c r="N171" i="1" s="1"/>
  <c r="M172" i="1"/>
  <c r="N172" i="1" s="1"/>
  <c r="M173" i="1"/>
  <c r="N173" i="1" s="1"/>
  <c r="M174" i="1"/>
  <c r="N174" i="1" s="1"/>
  <c r="M175" i="1"/>
  <c r="N175" i="1" s="1"/>
  <c r="M176" i="1"/>
  <c r="N176" i="1" s="1"/>
  <c r="M42" i="1"/>
  <c r="N42" i="1" s="1"/>
  <c r="M46" i="1"/>
  <c r="N46" i="1" s="1"/>
  <c r="M44" i="1"/>
  <c r="N44" i="1" s="1"/>
  <c r="M48" i="1"/>
  <c r="N48" i="1" s="1"/>
  <c r="M49" i="1"/>
  <c r="N49" i="1" s="1"/>
  <c r="H80" i="1"/>
  <c r="H81" i="1"/>
  <c r="H82" i="1"/>
  <c r="H87" i="1"/>
  <c r="H88" i="1"/>
  <c r="H89" i="1"/>
  <c r="H93" i="1"/>
  <c r="H94" i="1"/>
  <c r="H95" i="1"/>
  <c r="H96" i="1"/>
  <c r="H97" i="1"/>
  <c r="H98" i="1"/>
  <c r="H99" i="1"/>
  <c r="H102" i="1"/>
  <c r="H103" i="1"/>
  <c r="H111" i="1"/>
  <c r="H112" i="1" s="1"/>
  <c r="H117" i="1"/>
  <c r="H123" i="1"/>
  <c r="H124" i="1" s="1"/>
  <c r="M10" i="1"/>
  <c r="N10" i="1" s="1"/>
  <c r="M11" i="1"/>
  <c r="M12" i="1"/>
  <c r="N12" i="1" s="1"/>
  <c r="M14" i="1"/>
  <c r="N14" i="1" s="1"/>
  <c r="M15" i="1"/>
  <c r="M16" i="1"/>
  <c r="M17" i="1"/>
  <c r="N17" i="1" s="1"/>
  <c r="M19" i="1"/>
  <c r="N19" i="1" s="1"/>
  <c r="M20" i="1"/>
  <c r="N20" i="1" s="1"/>
  <c r="M21" i="1"/>
  <c r="N21" i="1" s="1"/>
  <c r="M22" i="1"/>
  <c r="N22" i="1" s="1"/>
  <c r="M23" i="1"/>
  <c r="M24" i="1"/>
  <c r="N24" i="1" s="1"/>
  <c r="M25" i="1"/>
  <c r="N25" i="1" s="1"/>
  <c r="M27" i="1"/>
  <c r="N27" i="1" s="1"/>
  <c r="M28" i="1"/>
  <c r="N28" i="1" s="1"/>
  <c r="M29" i="1"/>
  <c r="N29" i="1" s="1"/>
  <c r="M30" i="1"/>
  <c r="N30" i="1" s="1"/>
  <c r="M31" i="1"/>
  <c r="N31" i="1" s="1"/>
  <c r="M32" i="1"/>
  <c r="N32" i="1" s="1"/>
  <c r="M33" i="1"/>
  <c r="N33" i="1" s="1"/>
  <c r="H138" i="1"/>
  <c r="C12" i="2" s="1"/>
  <c r="D356" i="1"/>
  <c r="D499" i="1" s="1"/>
  <c r="D642" i="1" s="1"/>
  <c r="F213" i="1"/>
  <c r="D214" i="1"/>
  <c r="D357" i="1" s="1"/>
  <c r="D500" i="1" s="1"/>
  <c r="D643" i="1" s="1"/>
  <c r="F214" i="1"/>
  <c r="D215" i="1"/>
  <c r="D358" i="1" s="1"/>
  <c r="D501" i="1" s="1"/>
  <c r="D644" i="1" s="1"/>
  <c r="F215" i="1"/>
  <c r="D216" i="1"/>
  <c r="D359" i="1" s="1"/>
  <c r="D502" i="1" s="1"/>
  <c r="D645" i="1" s="1"/>
  <c r="F216" i="1"/>
  <c r="F359" i="1" s="1"/>
  <c r="D217" i="1"/>
  <c r="D360" i="1" s="1"/>
  <c r="D503" i="1" s="1"/>
  <c r="D646" i="1" s="1"/>
  <c r="F217" i="1"/>
  <c r="D218" i="1"/>
  <c r="D361" i="1" s="1"/>
  <c r="D504" i="1" s="1"/>
  <c r="D647" i="1" s="1"/>
  <c r="F218" i="1"/>
  <c r="D219" i="1"/>
  <c r="D362" i="1" s="1"/>
  <c r="D505" i="1" s="1"/>
  <c r="D648" i="1" s="1"/>
  <c r="F219" i="1"/>
  <c r="F362" i="1" s="1"/>
  <c r="F505" i="1" s="1"/>
  <c r="D224" i="1"/>
  <c r="D367" i="1" s="1"/>
  <c r="D510" i="1" s="1"/>
  <c r="D653" i="1" s="1"/>
  <c r="F224" i="1"/>
  <c r="F367" i="1" s="1"/>
  <c r="D225" i="1"/>
  <c r="D368" i="1" s="1"/>
  <c r="D511" i="1" s="1"/>
  <c r="D654" i="1" s="1"/>
  <c r="F225" i="1"/>
  <c r="F368" i="1" s="1"/>
  <c r="F511" i="1" s="1"/>
  <c r="D226" i="1"/>
  <c r="D369" i="1" s="1"/>
  <c r="D512" i="1" s="1"/>
  <c r="D655" i="1" s="1"/>
  <c r="F226" i="1"/>
  <c r="F369" i="1" s="1"/>
  <c r="F512" i="1" s="1"/>
  <c r="F655" i="1" s="1"/>
  <c r="D230" i="1"/>
  <c r="D373" i="1" s="1"/>
  <c r="D516" i="1" s="1"/>
  <c r="D659" i="1" s="1"/>
  <c r="F230" i="1"/>
  <c r="F373" i="1" s="1"/>
  <c r="F516" i="1" s="1"/>
  <c r="F659" i="1" s="1"/>
  <c r="D231" i="1"/>
  <c r="D374" i="1" s="1"/>
  <c r="F231" i="1"/>
  <c r="D232" i="1"/>
  <c r="D375" i="1" s="1"/>
  <c r="D518" i="1" s="1"/>
  <c r="D661" i="1" s="1"/>
  <c r="F232" i="1"/>
  <c r="D236" i="1"/>
  <c r="D379" i="1" s="1"/>
  <c r="D522" i="1" s="1"/>
  <c r="D665" i="1" s="1"/>
  <c r="F236" i="1"/>
  <c r="D237" i="1"/>
  <c r="D380" i="1" s="1"/>
  <c r="D523" i="1" s="1"/>
  <c r="D666" i="1" s="1"/>
  <c r="F237" i="1"/>
  <c r="D238" i="1"/>
  <c r="D381" i="1" s="1"/>
  <c r="D524" i="1" s="1"/>
  <c r="D667" i="1" s="1"/>
  <c r="F238" i="1"/>
  <c r="D239" i="1"/>
  <c r="D382" i="1" s="1"/>
  <c r="D525" i="1" s="1"/>
  <c r="D668" i="1" s="1"/>
  <c r="F239" i="1"/>
  <c r="F382" i="1" s="1"/>
  <c r="F525" i="1" s="1"/>
  <c r="F668" i="1" s="1"/>
  <c r="D240" i="1"/>
  <c r="D383" i="1" s="1"/>
  <c r="D526" i="1" s="1"/>
  <c r="D669" i="1" s="1"/>
  <c r="F240" i="1"/>
  <c r="F383" i="1" s="1"/>
  <c r="D241" i="1"/>
  <c r="D384" i="1" s="1"/>
  <c r="D527" i="1" s="1"/>
  <c r="D670" i="1" s="1"/>
  <c r="F241" i="1"/>
  <c r="F384" i="1" s="1"/>
  <c r="F527" i="1" s="1"/>
  <c r="D242" i="1"/>
  <c r="D385" i="1" s="1"/>
  <c r="D528" i="1" s="1"/>
  <c r="D671" i="1" s="1"/>
  <c r="F242" i="1"/>
  <c r="F385" i="1" s="1"/>
  <c r="F528" i="1" s="1"/>
  <c r="F671" i="1" s="1"/>
  <c r="D243" i="1"/>
  <c r="D386" i="1" s="1"/>
  <c r="D244" i="1"/>
  <c r="D387" i="1" s="1"/>
  <c r="D530" i="1" s="1"/>
  <c r="D673" i="1" s="1"/>
  <c r="D245" i="1"/>
  <c r="D388" i="1" s="1"/>
  <c r="D531" i="1" s="1"/>
  <c r="D674" i="1" s="1"/>
  <c r="F245" i="1"/>
  <c r="D246" i="1"/>
  <c r="D389" i="1" s="1"/>
  <c r="D532" i="1" s="1"/>
  <c r="D675" i="1" s="1"/>
  <c r="F246" i="1"/>
  <c r="F389" i="1" s="1"/>
  <c r="H254" i="1"/>
  <c r="H281" i="1"/>
  <c r="D12" i="2" s="1"/>
  <c r="H397" i="1"/>
  <c r="H424" i="1"/>
  <c r="E12" i="2" s="1"/>
  <c r="H540" i="1"/>
  <c r="H567" i="1"/>
  <c r="F12" i="2" s="1"/>
  <c r="H683" i="1"/>
  <c r="H709" i="1"/>
  <c r="G12" i="2" s="1"/>
  <c r="C232" i="1"/>
  <c r="C375" i="1" s="1"/>
  <c r="C518" i="1" s="1"/>
  <c r="C661" i="1" s="1"/>
  <c r="B232" i="1"/>
  <c r="B375" i="1" s="1"/>
  <c r="B518" i="1" s="1"/>
  <c r="B661" i="1" s="1"/>
  <c r="C246" i="1"/>
  <c r="C389" i="1" s="1"/>
  <c r="C532" i="1" s="1"/>
  <c r="C675" i="1" s="1"/>
  <c r="A692" i="1"/>
  <c r="A686" i="1"/>
  <c r="A680" i="1"/>
  <c r="A549" i="1"/>
  <c r="A543" i="1"/>
  <c r="A537" i="1"/>
  <c r="A406" i="1"/>
  <c r="A400" i="1"/>
  <c r="A394" i="1"/>
  <c r="A251" i="1"/>
  <c r="A263" i="1"/>
  <c r="A257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C226" i="1"/>
  <c r="C369" i="1" s="1"/>
  <c r="C512" i="1" s="1"/>
  <c r="C655" i="1" s="1"/>
  <c r="C225" i="1"/>
  <c r="C368" i="1" s="1"/>
  <c r="C511" i="1" s="1"/>
  <c r="C654" i="1" s="1"/>
  <c r="C224" i="1"/>
  <c r="C367" i="1" s="1"/>
  <c r="C510" i="1" s="1"/>
  <c r="C653" i="1" s="1"/>
  <c r="C236" i="1"/>
  <c r="C379" i="1" s="1"/>
  <c r="C522" i="1" s="1"/>
  <c r="C665" i="1" s="1"/>
  <c r="B236" i="1"/>
  <c r="B379" i="1" s="1"/>
  <c r="B522" i="1" s="1"/>
  <c r="B665" i="1" s="1"/>
  <c r="C217" i="1"/>
  <c r="C360" i="1" s="1"/>
  <c r="C503" i="1" s="1"/>
  <c r="C646" i="1" s="1"/>
  <c r="C216" i="1"/>
  <c r="C359" i="1" s="1"/>
  <c r="C502" i="1" s="1"/>
  <c r="C645" i="1" s="1"/>
  <c r="C215" i="1"/>
  <c r="C358" i="1" s="1"/>
  <c r="C501" i="1" s="1"/>
  <c r="C644" i="1" s="1"/>
  <c r="C245" i="1"/>
  <c r="C388" i="1" s="1"/>
  <c r="C531" i="1" s="1"/>
  <c r="C674" i="1" s="1"/>
  <c r="C244" i="1"/>
  <c r="C387" i="1" s="1"/>
  <c r="C530" i="1" s="1"/>
  <c r="C673" i="1" s="1"/>
  <c r="B244" i="1"/>
  <c r="B387" i="1" s="1"/>
  <c r="C243" i="1"/>
  <c r="C386" i="1" s="1"/>
  <c r="C529" i="1" s="1"/>
  <c r="C672" i="1" s="1"/>
  <c r="B243" i="1"/>
  <c r="B386" i="1" s="1"/>
  <c r="B529" i="1" s="1"/>
  <c r="B672" i="1" s="1"/>
  <c r="C242" i="1"/>
  <c r="C385" i="1" s="1"/>
  <c r="C528" i="1" s="1"/>
  <c r="C671" i="1" s="1"/>
  <c r="B246" i="1"/>
  <c r="B389" i="1" s="1"/>
  <c r="B532" i="1" s="1"/>
  <c r="B675" i="1" s="1"/>
  <c r="C241" i="1"/>
  <c r="C384" i="1" s="1"/>
  <c r="C527" i="1" s="1"/>
  <c r="C670" i="1" s="1"/>
  <c r="B245" i="1"/>
  <c r="B388" i="1" s="1"/>
  <c r="B531" i="1" s="1"/>
  <c r="B674" i="1" s="1"/>
  <c r="C240" i="1"/>
  <c r="C383" i="1" s="1"/>
  <c r="C526" i="1" s="1"/>
  <c r="C669" i="1" s="1"/>
  <c r="B240" i="1"/>
  <c r="B383" i="1" s="1"/>
  <c r="B526" i="1" s="1"/>
  <c r="B669" i="1" s="1"/>
  <c r="C239" i="1"/>
  <c r="C382" i="1" s="1"/>
  <c r="C525" i="1" s="1"/>
  <c r="C668" i="1" s="1"/>
  <c r="B239" i="1"/>
  <c r="B382" i="1" s="1"/>
  <c r="B525" i="1" s="1"/>
  <c r="B668" i="1" s="1"/>
  <c r="C238" i="1"/>
  <c r="C381" i="1" s="1"/>
  <c r="C524" i="1" s="1"/>
  <c r="C667" i="1" s="1"/>
  <c r="B238" i="1"/>
  <c r="B381" i="1" s="1"/>
  <c r="C237" i="1"/>
  <c r="C380" i="1" s="1"/>
  <c r="C523" i="1" s="1"/>
  <c r="C666" i="1" s="1"/>
  <c r="B237" i="1"/>
  <c r="B380" i="1" s="1"/>
  <c r="B523" i="1" s="1"/>
  <c r="B666" i="1" s="1"/>
  <c r="B226" i="1"/>
  <c r="B369" i="1" s="1"/>
  <c r="B512" i="1" s="1"/>
  <c r="B655" i="1" s="1"/>
  <c r="B225" i="1"/>
  <c r="B368" i="1" s="1"/>
  <c r="B511" i="1" s="1"/>
  <c r="B654" i="1" s="1"/>
  <c r="C231" i="1"/>
  <c r="C374" i="1" s="1"/>
  <c r="C517" i="1" s="1"/>
  <c r="C660" i="1" s="1"/>
  <c r="B231" i="1"/>
  <c r="B374" i="1" s="1"/>
  <c r="B517" i="1" s="1"/>
  <c r="B660" i="1" s="1"/>
  <c r="C230" i="1"/>
  <c r="C373" i="1" s="1"/>
  <c r="C516" i="1" s="1"/>
  <c r="C659" i="1" s="1"/>
  <c r="B230" i="1"/>
  <c r="B373" i="1" s="1"/>
  <c r="B516" i="1" s="1"/>
  <c r="B659" i="1" s="1"/>
  <c r="B224" i="1"/>
  <c r="B367" i="1" s="1"/>
  <c r="B510" i="1" s="1"/>
  <c r="B653" i="1" s="1"/>
  <c r="C219" i="1"/>
  <c r="C362" i="1" s="1"/>
  <c r="C505" i="1" s="1"/>
  <c r="C648" i="1" s="1"/>
  <c r="B219" i="1"/>
  <c r="B362" i="1" s="1"/>
  <c r="B505" i="1" s="1"/>
  <c r="B648" i="1" s="1"/>
  <c r="C218" i="1"/>
  <c r="C361" i="1" s="1"/>
  <c r="C504" i="1" s="1"/>
  <c r="C647" i="1" s="1"/>
  <c r="B218" i="1"/>
  <c r="B361" i="1" s="1"/>
  <c r="B504" i="1" s="1"/>
  <c r="B647" i="1" s="1"/>
  <c r="B217" i="1"/>
  <c r="B360" i="1" s="1"/>
  <c r="B503" i="1" s="1"/>
  <c r="B646" i="1" s="1"/>
  <c r="B216" i="1"/>
  <c r="B359" i="1" s="1"/>
  <c r="B502" i="1" s="1"/>
  <c r="B645" i="1" s="1"/>
  <c r="B215" i="1"/>
  <c r="B358" i="1" s="1"/>
  <c r="B501" i="1" s="1"/>
  <c r="B644" i="1" s="1"/>
  <c r="C214" i="1"/>
  <c r="C357" i="1" s="1"/>
  <c r="C500" i="1" s="1"/>
  <c r="C643" i="1" s="1"/>
  <c r="B214" i="1"/>
  <c r="B357" i="1" s="1"/>
  <c r="B500" i="1" s="1"/>
  <c r="B643" i="1" s="1"/>
  <c r="C213" i="1"/>
  <c r="C356" i="1" s="1"/>
  <c r="C499" i="1" s="1"/>
  <c r="C642" i="1" s="1"/>
  <c r="B213" i="1"/>
  <c r="B356" i="1" s="1"/>
  <c r="B499" i="1" s="1"/>
  <c r="B642" i="1" s="1"/>
  <c r="B530" i="1" l="1"/>
  <c r="B673" i="1" s="1"/>
  <c r="J583" i="1"/>
  <c r="K583" i="1" s="1"/>
  <c r="K607" i="1" s="1"/>
  <c r="K440" i="1"/>
  <c r="M440" i="1" s="1"/>
  <c r="N440" i="1" s="1"/>
  <c r="P618" i="1"/>
  <c r="K618" i="1"/>
  <c r="P615" i="1"/>
  <c r="K615" i="1"/>
  <c r="M615" i="1" s="1"/>
  <c r="N615" i="1" s="1"/>
  <c r="P620" i="1"/>
  <c r="K620" i="1"/>
  <c r="M620" i="1" s="1"/>
  <c r="N620" i="1" s="1"/>
  <c r="M299" i="1"/>
  <c r="K321" i="1"/>
  <c r="E414" i="1" s="1"/>
  <c r="P617" i="1"/>
  <c r="K617" i="1"/>
  <c r="M617" i="1" s="1"/>
  <c r="N617" i="1" s="1"/>
  <c r="P616" i="1"/>
  <c r="K616" i="1"/>
  <c r="M616" i="1" s="1"/>
  <c r="N616" i="1" s="1"/>
  <c r="M475" i="1"/>
  <c r="N475" i="1" s="1"/>
  <c r="P622" i="1"/>
  <c r="K622" i="1"/>
  <c r="M622" i="1" s="1"/>
  <c r="N622" i="1" s="1"/>
  <c r="M606" i="1"/>
  <c r="N606" i="1" s="1"/>
  <c r="P621" i="1"/>
  <c r="K621" i="1"/>
  <c r="M621" i="1" s="1"/>
  <c r="N621" i="1" s="1"/>
  <c r="N470" i="1"/>
  <c r="P614" i="1"/>
  <c r="K614" i="1"/>
  <c r="M614" i="1" s="1"/>
  <c r="N614" i="1" s="1"/>
  <c r="P619" i="1"/>
  <c r="K619" i="1"/>
  <c r="M619" i="1" s="1"/>
  <c r="N619" i="1" s="1"/>
  <c r="K480" i="1"/>
  <c r="P470" i="1"/>
  <c r="K613" i="1"/>
  <c r="E271" i="1"/>
  <c r="H139" i="1"/>
  <c r="C13" i="2" s="1"/>
  <c r="N472" i="1"/>
  <c r="E128" i="1"/>
  <c r="C2" i="2" s="1"/>
  <c r="B524" i="1"/>
  <c r="B667" i="1" s="1"/>
  <c r="M444" i="1"/>
  <c r="N444" i="1" s="1"/>
  <c r="N183" i="1"/>
  <c r="N193" i="1" s="1"/>
  <c r="O179" i="1" s="1"/>
  <c r="M193" i="1"/>
  <c r="N40" i="1"/>
  <c r="N50" i="1" s="1"/>
  <c r="O36" i="1" s="1"/>
  <c r="M50" i="1"/>
  <c r="M448" i="1"/>
  <c r="N448" i="1" s="1"/>
  <c r="M458" i="1"/>
  <c r="N458" i="1" s="1"/>
  <c r="N163" i="1"/>
  <c r="N177" i="1" s="1"/>
  <c r="O149" i="1" s="1"/>
  <c r="M177" i="1"/>
  <c r="M453" i="1"/>
  <c r="N453" i="1" s="1"/>
  <c r="M599" i="1"/>
  <c r="N599" i="1" s="1"/>
  <c r="M447" i="1"/>
  <c r="N447" i="1" s="1"/>
  <c r="N11" i="1"/>
  <c r="M590" i="1"/>
  <c r="N590" i="1" s="1"/>
  <c r="M586" i="1"/>
  <c r="M596" i="1"/>
  <c r="N596" i="1" s="1"/>
  <c r="M598" i="1"/>
  <c r="N598" i="1" s="1"/>
  <c r="M445" i="1"/>
  <c r="M595" i="1"/>
  <c r="N595" i="1" s="1"/>
  <c r="O323" i="1"/>
  <c r="H231" i="1"/>
  <c r="H359" i="1"/>
  <c r="N16" i="1"/>
  <c r="H684" i="1"/>
  <c r="F374" i="1"/>
  <c r="F517" i="1" s="1"/>
  <c r="F660" i="1" s="1"/>
  <c r="H255" i="1"/>
  <c r="H541" i="1"/>
  <c r="H398" i="1"/>
  <c r="H387" i="1"/>
  <c r="H527" i="1"/>
  <c r="N15" i="1"/>
  <c r="M18" i="1"/>
  <c r="N18" i="1" s="1"/>
  <c r="M26" i="1"/>
  <c r="N26" i="1" s="1"/>
  <c r="H12" i="2"/>
  <c r="N23" i="1"/>
  <c r="H218" i="1"/>
  <c r="H216" i="1"/>
  <c r="H214" i="1"/>
  <c r="H525" i="1"/>
  <c r="H239" i="1"/>
  <c r="H237" i="1"/>
  <c r="H232" i="1"/>
  <c r="H260" i="1"/>
  <c r="H261" i="1" s="1"/>
  <c r="H516" i="1"/>
  <c r="F375" i="1"/>
  <c r="F518" i="1" s="1"/>
  <c r="H518" i="1" s="1"/>
  <c r="F361" i="1"/>
  <c r="F504" i="1" s="1"/>
  <c r="H504" i="1" s="1"/>
  <c r="F380" i="1"/>
  <c r="H380" i="1" s="1"/>
  <c r="F357" i="1"/>
  <c r="H409" i="1"/>
  <c r="H659" i="1"/>
  <c r="F388" i="1"/>
  <c r="O106" i="1"/>
  <c r="H140" i="1" s="1"/>
  <c r="C14" i="2" s="1"/>
  <c r="H118" i="1"/>
  <c r="C5" i="2"/>
  <c r="H386" i="1"/>
  <c r="D529" i="1"/>
  <c r="D672" i="1" s="1"/>
  <c r="H672" i="1" s="1"/>
  <c r="H655" i="1"/>
  <c r="H217" i="1"/>
  <c r="F360" i="1"/>
  <c r="H215" i="1"/>
  <c r="F358" i="1"/>
  <c r="H213" i="1"/>
  <c r="F356" i="1"/>
  <c r="H104" i="1"/>
  <c r="O92" i="1" s="1"/>
  <c r="H136" i="1" s="1"/>
  <c r="C10" i="2" s="1"/>
  <c r="H84" i="1"/>
  <c r="H671" i="1"/>
  <c r="H668" i="1"/>
  <c r="H389" i="1"/>
  <c r="F532" i="1"/>
  <c r="H382" i="1"/>
  <c r="D517" i="1"/>
  <c r="D660" i="1" s="1"/>
  <c r="H238" i="1"/>
  <c r="F381" i="1"/>
  <c r="H236" i="1"/>
  <c r="F379" i="1"/>
  <c r="H379" i="1" s="1"/>
  <c r="M13" i="1"/>
  <c r="N13" i="1" s="1"/>
  <c r="H90" i="1"/>
  <c r="O86" i="1" s="1"/>
  <c r="H135" i="1" s="1"/>
  <c r="C9" i="2" s="1"/>
  <c r="H511" i="1"/>
  <c r="H384" i="1"/>
  <c r="H369" i="1"/>
  <c r="H367" i="1"/>
  <c r="H242" i="1"/>
  <c r="H240" i="1"/>
  <c r="H230" i="1"/>
  <c r="H225" i="1"/>
  <c r="H219" i="1"/>
  <c r="H512" i="1"/>
  <c r="H385" i="1"/>
  <c r="H383" i="1"/>
  <c r="H373" i="1"/>
  <c r="H368" i="1"/>
  <c r="H362" i="1"/>
  <c r="H241" i="1"/>
  <c r="H226" i="1"/>
  <c r="H224" i="1"/>
  <c r="H133" i="1"/>
  <c r="C7" i="2" s="1"/>
  <c r="H528" i="1"/>
  <c r="H505" i="1"/>
  <c r="C6" i="2"/>
  <c r="F670" i="1"/>
  <c r="H670" i="1" s="1"/>
  <c r="F654" i="1"/>
  <c r="H654" i="1" s="1"/>
  <c r="F648" i="1"/>
  <c r="H648" i="1" s="1"/>
  <c r="F526" i="1"/>
  <c r="F510" i="1"/>
  <c r="F502" i="1"/>
  <c r="M583" i="1" l="1"/>
  <c r="N583" i="1" s="1"/>
  <c r="O79" i="1"/>
  <c r="H134" i="1" s="1"/>
  <c r="C8" i="2" s="1"/>
  <c r="M480" i="1"/>
  <c r="K464" i="1"/>
  <c r="E557" i="1" s="1"/>
  <c r="N480" i="1"/>
  <c r="O466" i="1" s="1"/>
  <c r="M618" i="1"/>
  <c r="N618" i="1" s="1"/>
  <c r="N299" i="1"/>
  <c r="N321" i="1" s="1"/>
  <c r="O293" i="1" s="1"/>
  <c r="M321" i="1"/>
  <c r="E415" i="1" s="1"/>
  <c r="K623" i="1"/>
  <c r="E699" i="1" s="1"/>
  <c r="M613" i="1"/>
  <c r="P613" i="1"/>
  <c r="H660" i="1"/>
  <c r="E272" i="1"/>
  <c r="N445" i="1"/>
  <c r="N464" i="1" s="1"/>
  <c r="O436" i="1" s="1"/>
  <c r="M464" i="1"/>
  <c r="M34" i="1"/>
  <c r="E129" i="1" s="1"/>
  <c r="C3" i="2" s="1"/>
  <c r="C4" i="2" s="1"/>
  <c r="N586" i="1"/>
  <c r="H233" i="1"/>
  <c r="O229" i="1" s="1"/>
  <c r="H278" i="1" s="1"/>
  <c r="D9" i="2" s="1"/>
  <c r="N34" i="1"/>
  <c r="O6" i="1" s="1"/>
  <c r="F523" i="1"/>
  <c r="H523" i="1" s="1"/>
  <c r="D5" i="2"/>
  <c r="H374" i="1"/>
  <c r="H375" i="1"/>
  <c r="D6" i="2"/>
  <c r="H220" i="1"/>
  <c r="O212" i="1" s="1"/>
  <c r="H276" i="1" s="1"/>
  <c r="D7" i="2" s="1"/>
  <c r="D2" i="2"/>
  <c r="H357" i="1"/>
  <c r="F500" i="1"/>
  <c r="F522" i="1"/>
  <c r="F665" i="1" s="1"/>
  <c r="H665" i="1" s="1"/>
  <c r="H227" i="1"/>
  <c r="O223" i="1" s="1"/>
  <c r="H277" i="1" s="1"/>
  <c r="D8" i="2" s="1"/>
  <c r="H370" i="1"/>
  <c r="O366" i="1" s="1"/>
  <c r="H420" i="1" s="1"/>
  <c r="E8" i="2" s="1"/>
  <c r="H247" i="1"/>
  <c r="O235" i="1" s="1"/>
  <c r="H279" i="1" s="1"/>
  <c r="D10" i="2" s="1"/>
  <c r="F647" i="1"/>
  <c r="H647" i="1" s="1"/>
  <c r="H361" i="1"/>
  <c r="H517" i="1"/>
  <c r="H519" i="1" s="1"/>
  <c r="O515" i="1" s="1"/>
  <c r="H564" i="1" s="1"/>
  <c r="F9" i="2" s="1"/>
  <c r="H381" i="1"/>
  <c r="F524" i="1"/>
  <c r="H532" i="1"/>
  <c r="F675" i="1"/>
  <c r="H675" i="1" s="1"/>
  <c r="H356" i="1"/>
  <c r="F499" i="1"/>
  <c r="F642" i="1" s="1"/>
  <c r="H642" i="1" s="1"/>
  <c r="H360" i="1"/>
  <c r="F503" i="1"/>
  <c r="H358" i="1"/>
  <c r="F501" i="1"/>
  <c r="H529" i="1"/>
  <c r="F661" i="1"/>
  <c r="H661" i="1" s="1"/>
  <c r="H388" i="1"/>
  <c r="F531" i="1"/>
  <c r="F653" i="1"/>
  <c r="H653" i="1" s="1"/>
  <c r="H656" i="1" s="1"/>
  <c r="O652" i="1" s="1"/>
  <c r="H705" i="1" s="1"/>
  <c r="G8" i="2" s="1"/>
  <c r="H510" i="1"/>
  <c r="H513" i="1" s="1"/>
  <c r="O509" i="1" s="1"/>
  <c r="H563" i="1" s="1"/>
  <c r="F8" i="2" s="1"/>
  <c r="F669" i="1"/>
  <c r="H669" i="1" s="1"/>
  <c r="H526" i="1"/>
  <c r="H502" i="1"/>
  <c r="F645" i="1"/>
  <c r="H645" i="1" s="1"/>
  <c r="H673" i="1"/>
  <c r="H530" i="1"/>
  <c r="H266" i="1"/>
  <c r="H282" i="1"/>
  <c r="D13" i="2" s="1"/>
  <c r="H662" i="1" l="1"/>
  <c r="O658" i="1" s="1"/>
  <c r="H706" i="1" s="1"/>
  <c r="G9" i="2" s="1"/>
  <c r="M607" i="1"/>
  <c r="N607" i="1"/>
  <c r="O579" i="1" s="1"/>
  <c r="E558" i="1"/>
  <c r="N613" i="1"/>
  <c r="N623" i="1" s="1"/>
  <c r="O609" i="1" s="1"/>
  <c r="M623" i="1"/>
  <c r="F666" i="1"/>
  <c r="H666" i="1" s="1"/>
  <c r="H376" i="1"/>
  <c r="O372" i="1" s="1"/>
  <c r="H421" i="1" s="1"/>
  <c r="E9" i="2" s="1"/>
  <c r="H9" i="2" s="1"/>
  <c r="H130" i="1"/>
  <c r="H137" i="1" s="1"/>
  <c r="H141" i="1" s="1"/>
  <c r="C15" i="2" s="1"/>
  <c r="H522" i="1"/>
  <c r="H552" i="1"/>
  <c r="H553" i="1" s="1"/>
  <c r="H390" i="1"/>
  <c r="O378" i="1" s="1"/>
  <c r="H422" i="1" s="1"/>
  <c r="E10" i="2" s="1"/>
  <c r="E6" i="2"/>
  <c r="H500" i="1"/>
  <c r="F643" i="1"/>
  <c r="H643" i="1" s="1"/>
  <c r="H531" i="1"/>
  <c r="F674" i="1"/>
  <c r="H674" i="1" s="1"/>
  <c r="H501" i="1"/>
  <c r="F644" i="1"/>
  <c r="H644" i="1" s="1"/>
  <c r="F646" i="1"/>
  <c r="H646" i="1" s="1"/>
  <c r="H503" i="1"/>
  <c r="H524" i="1"/>
  <c r="F667" i="1"/>
  <c r="H667" i="1" s="1"/>
  <c r="H499" i="1"/>
  <c r="G6" i="2"/>
  <c r="H363" i="1"/>
  <c r="O355" i="1" s="1"/>
  <c r="H419" i="1" s="1"/>
  <c r="E7" i="2" s="1"/>
  <c r="E5" i="2"/>
  <c r="H695" i="1"/>
  <c r="E3" i="2"/>
  <c r="H8" i="2"/>
  <c r="H267" i="1"/>
  <c r="O249" i="1"/>
  <c r="H283" i="1" s="1"/>
  <c r="D14" i="2" s="1"/>
  <c r="H410" i="1"/>
  <c r="E2" i="2"/>
  <c r="E700" i="1" l="1"/>
  <c r="H676" i="1"/>
  <c r="O664" i="1" s="1"/>
  <c r="H707" i="1" s="1"/>
  <c r="G10" i="2" s="1"/>
  <c r="F6" i="2"/>
  <c r="H6" i="2" s="1"/>
  <c r="H142" i="1"/>
  <c r="H145" i="1" s="1"/>
  <c r="H533" i="1"/>
  <c r="O521" i="1" s="1"/>
  <c r="H565" i="1" s="1"/>
  <c r="F10" i="2" s="1"/>
  <c r="C11" i="2"/>
  <c r="H649" i="1"/>
  <c r="O641" i="1" s="1"/>
  <c r="H704" i="1" s="1"/>
  <c r="G7" i="2" s="1"/>
  <c r="H506" i="1"/>
  <c r="O498" i="1" s="1"/>
  <c r="H562" i="1" s="1"/>
  <c r="F7" i="2" s="1"/>
  <c r="H416" i="1"/>
  <c r="H423" i="1" s="1"/>
  <c r="E11" i="2" s="1"/>
  <c r="H696" i="1"/>
  <c r="D3" i="2"/>
  <c r="D4" i="2" s="1"/>
  <c r="H273" i="1"/>
  <c r="H280" i="1" s="1"/>
  <c r="H546" i="1"/>
  <c r="O535" i="1" s="1"/>
  <c r="H569" i="1" s="1"/>
  <c r="F14" i="2" s="1"/>
  <c r="H568" i="1"/>
  <c r="F13" i="2" s="1"/>
  <c r="H403" i="1"/>
  <c r="H425" i="1"/>
  <c r="E13" i="2" s="1"/>
  <c r="F5" i="2"/>
  <c r="H689" i="1"/>
  <c r="O678" i="1" s="1"/>
  <c r="H711" i="1" s="1"/>
  <c r="G14" i="2" s="1"/>
  <c r="H710" i="1"/>
  <c r="G13" i="2" s="1"/>
  <c r="G5" i="2"/>
  <c r="E4" i="2"/>
  <c r="H10" i="2" l="1"/>
  <c r="C16" i="2"/>
  <c r="H7" i="2"/>
  <c r="H5" i="2"/>
  <c r="H427" i="1"/>
  <c r="H428" i="1" s="1"/>
  <c r="G2" i="2"/>
  <c r="F3" i="2"/>
  <c r="F2" i="2"/>
  <c r="H284" i="1"/>
  <c r="D11" i="2"/>
  <c r="H404" i="1"/>
  <c r="O392" i="1"/>
  <c r="H426" i="1" s="1"/>
  <c r="E14" i="2" s="1"/>
  <c r="H14" i="2" s="1"/>
  <c r="H690" i="1"/>
  <c r="H547" i="1"/>
  <c r="H13" i="2"/>
  <c r="C20" i="2"/>
  <c r="H143" i="1"/>
  <c r="G3" i="2" l="1"/>
  <c r="H3" i="2" s="1"/>
  <c r="H2" i="2"/>
  <c r="E15" i="2"/>
  <c r="F4" i="2"/>
  <c r="H559" i="1"/>
  <c r="H566" i="1" s="1"/>
  <c r="D15" i="2"/>
  <c r="H285" i="1"/>
  <c r="E16" i="2"/>
  <c r="C17" i="2"/>
  <c r="H144" i="1"/>
  <c r="C18" i="2" s="1"/>
  <c r="H286" i="1" l="1"/>
  <c r="H701" i="1"/>
  <c r="H708" i="1" s="1"/>
  <c r="G11" i="2" s="1"/>
  <c r="G4" i="2"/>
  <c r="H4" i="2" s="1"/>
  <c r="H570" i="1"/>
  <c r="F11" i="2"/>
  <c r="D16" i="2"/>
  <c r="H429" i="1"/>
  <c r="E20" i="2"/>
  <c r="H11" i="2" l="1"/>
  <c r="H712" i="1"/>
  <c r="H713" i="1" s="1"/>
  <c r="F15" i="2"/>
  <c r="H571" i="1"/>
  <c r="D20" i="2"/>
  <c r="H430" i="1"/>
  <c r="E18" i="2" s="1"/>
  <c r="E17" i="2"/>
  <c r="G16" i="2" l="1"/>
  <c r="G15" i="2"/>
  <c r="H15" i="2" s="1"/>
  <c r="F16" i="2"/>
  <c r="H287" i="1"/>
  <c r="D18" i="2" s="1"/>
  <c r="D17" i="2"/>
  <c r="G20" i="2"/>
  <c r="H714" i="1"/>
  <c r="H16" i="2" l="1"/>
  <c r="F20" i="2"/>
  <c r="H20" i="2" s="1"/>
  <c r="H572" i="1"/>
  <c r="G17" i="2"/>
  <c r="H715" i="1"/>
  <c r="G18" i="2" s="1"/>
  <c r="F17" i="2" l="1"/>
  <c r="H17" i="2" s="1"/>
  <c r="H573" i="1"/>
  <c r="F18" i="2" s="1"/>
  <c r="H1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Sells, Lorelei K.</author>
  </authors>
  <commentList>
    <comment ref="J38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This is the faculty member's 9 month salary
</t>
        </r>
      </text>
    </comment>
    <comment ref="B108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Include name of subcontracting entity here
</t>
        </r>
      </text>
    </comment>
    <comment ref="B11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Include name of subcontracting entity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Include name of subcontracting entity here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<sst xmlns="http://schemas.openxmlformats.org/spreadsheetml/2006/main" count="556" uniqueCount="123">
  <si>
    <t>Subtotal</t>
  </si>
  <si>
    <t>BASE</t>
  </si>
  <si>
    <t>SALARY</t>
  </si>
  <si>
    <t>FRINGE</t>
  </si>
  <si>
    <t>NAME</t>
  </si>
  <si>
    <t>ROLE ON PROJECT</t>
  </si>
  <si>
    <t>REQUESTED</t>
  </si>
  <si>
    <t>TOTALS</t>
  </si>
  <si>
    <t>(</t>
  </si>
  <si>
    <t>Direct Costs</t>
  </si>
  <si>
    <t>TOTAL</t>
  </si>
  <si>
    <t>RECAP (YEAR ONE)</t>
  </si>
  <si>
    <t>Salaries and Wages</t>
  </si>
  <si>
    <t>Fringe Benefits</t>
  </si>
  <si>
    <t>Total Personnel Costs</t>
  </si>
  <si>
    <t>Consultant Costs</t>
  </si>
  <si>
    <t>Equipment</t>
  </si>
  <si>
    <t>Supplies</t>
  </si>
  <si>
    <t>Travel</t>
  </si>
  <si>
    <t>Alterations &amp; Renovations</t>
  </si>
  <si>
    <t>Other</t>
  </si>
  <si>
    <t>Subtotal Direct Costs</t>
  </si>
  <si>
    <t>Consortium/Contractual Costs</t>
  </si>
  <si>
    <t>INDIRECT COSTS</t>
  </si>
  <si>
    <t>@</t>
  </si>
  <si>
    <t>TOTAL COSTS</t>
  </si>
  <si>
    <t>IDC Base</t>
  </si>
  <si>
    <t>RECAP (YEAR TWO)</t>
  </si>
  <si>
    <t>RECAP (YEAR THREE)</t>
  </si>
  <si>
    <t>RECAP (YEAR FOUR)</t>
  </si>
  <si>
    <t>RECAP (YEAR FIVE)</t>
  </si>
  <si>
    <t>RECAP</t>
  </si>
  <si>
    <t>01 Year</t>
  </si>
  <si>
    <t>02 Year</t>
  </si>
  <si>
    <t>03 Year</t>
  </si>
  <si>
    <t>04 Year</t>
  </si>
  <si>
    <t>05 Year</t>
  </si>
  <si>
    <t>01-05 Years</t>
  </si>
  <si>
    <t>Salaries</t>
  </si>
  <si>
    <t>Fringes</t>
  </si>
  <si>
    <t>Consultants</t>
  </si>
  <si>
    <t xml:space="preserve">INDIRECT COSTS </t>
  </si>
  <si>
    <t>RATE</t>
  </si>
  <si>
    <t>Inflation Rate</t>
  </si>
  <si>
    <t>Number of</t>
  </si>
  <si>
    <t>Amount ea.</t>
  </si>
  <si>
    <t xml:space="preserve">Tuition </t>
  </si>
  <si>
    <t>Consort/Contract Direct</t>
  </si>
  <si>
    <t>Consort/Contract F&amp;A</t>
  </si>
  <si>
    <t>Consortium/Contractual Total</t>
  </si>
  <si>
    <t>Personnel Total</t>
  </si>
  <si>
    <t>Indirect Costs</t>
  </si>
  <si>
    <t>Subcontract 1</t>
  </si>
  <si>
    <t>Subcontract 3</t>
  </si>
  <si>
    <t>Subcontract 2</t>
  </si>
  <si>
    <t>CONSORTIUM/CONTRACTUAL (YEAR FOUR)</t>
  </si>
  <si>
    <t>OTHER (YEAR FOUR)</t>
  </si>
  <si>
    <t>ALTERATIONS AND RENOVATIONS (YEAR FOUR)</t>
  </si>
  <si>
    <t>TRAVEL (YEAR FOUR)</t>
  </si>
  <si>
    <t>SUPPLIES (YEAR FOUR)</t>
  </si>
  <si>
    <t>YEAR FOUR</t>
  </si>
  <si>
    <t>CONSORTIUM/CONTRACTUAL (YEAR THREE)</t>
  </si>
  <si>
    <t>OTHER (YEAR THREE)</t>
  </si>
  <si>
    <t>ALTERATIONS AND RENOVATIONS (YEAR THREE)</t>
  </si>
  <si>
    <t>TRAVEL (YEAR THREE)</t>
  </si>
  <si>
    <t>SUPPLIES (YEAR THREE)</t>
  </si>
  <si>
    <t>YEAR THREE</t>
  </si>
  <si>
    <t>CONSORTIUM/CONTRACTUAL (YEAR TWO)</t>
  </si>
  <si>
    <t>OTHER (YEAR TWO)</t>
  </si>
  <si>
    <t>ALTERATIONS AND RENOVATIONS (YEAR TWO)</t>
  </si>
  <si>
    <t>TRAVEL (YEAR TWO)</t>
  </si>
  <si>
    <t>SUPPLIES (YEAR TWO)</t>
  </si>
  <si>
    <t>CONSORTIUM/CONTRACTUAL  (YEAR ONE)</t>
  </si>
  <si>
    <t>OTHER  (YEAR ONE)</t>
  </si>
  <si>
    <t>ALTERATIONS AND RENOVATIONS  (YEAR ONE)</t>
  </si>
  <si>
    <t>TRAVEL  (YEAR ONE)</t>
  </si>
  <si>
    <t>SUPPLIES  (YEAR ONE)</t>
  </si>
  <si>
    <t>YEAR ONE</t>
  </si>
  <si>
    <t>YEAR TWO</t>
  </si>
  <si>
    <t>YEAR FIVE</t>
  </si>
  <si>
    <t>SUPPLIES (YEAR FIVE)</t>
  </si>
  <si>
    <t>TRAVEL (YEAR FIVE)</t>
  </si>
  <si>
    <t>ALTERATIONS AND RENOVATIONS (YEAR FIVE)</t>
  </si>
  <si>
    <t>OTHER (YEAR FIVE)</t>
  </si>
  <si>
    <t>CONSORTIUM/CONTRACTUAL (YEAR FIVE)</t>
  </si>
  <si>
    <t>TOTAL DIRECT COSTS</t>
  </si>
  <si>
    <t>DC LESS CONSORT F&amp;A</t>
  </si>
  <si>
    <t>Principal Investigator</t>
  </si>
  <si>
    <t>Patient Care Cost</t>
  </si>
  <si>
    <t>PERSONNEL ON 12 MONTH CONTRACT (YEAR 2)</t>
  </si>
  <si>
    <t>PERSONNEL ON 9 MONTH CONTRACT (YEAR TWO)</t>
  </si>
  <si>
    <t>PERSONNEL  ON 12 MONTH CONTRACT (YEAR THREE)</t>
  </si>
  <si>
    <t>PERSONNEL ON MONTH CONTRACT  (YEAR THREE)</t>
  </si>
  <si>
    <t>PERSONNEL ON 12 MONTH CONTRACT (YEAR FOUR)</t>
  </si>
  <si>
    <t>PERSONNEL ON 9 MONTH CONTRACT (YEAR FOUR)</t>
  </si>
  <si>
    <t>PERSONNEL ON 12 MONTH CONTRACT (YEAR FIVE)</t>
  </si>
  <si>
    <t>PERSONNEL ON 9 MONTH CONTRACT  (YEAR FIVE)</t>
  </si>
  <si>
    <t>PS % effort</t>
  </si>
  <si>
    <t>(Exclude from F&amp;A)</t>
  </si>
  <si>
    <t>CONSULTANTS  (YEAR ONE)</t>
  </si>
  <si>
    <t>EQUIPMENT  (YEAR ONE)</t>
  </si>
  <si>
    <t>CONSULTANTS  (YEAR TWO)</t>
  </si>
  <si>
    <t>EQUIPMENT  (YEAR TWO)</t>
  </si>
  <si>
    <t>CONSULTANTS  (YEAR THREE)</t>
  </si>
  <si>
    <t>EQUIPMENT  (YEAR THREE)</t>
  </si>
  <si>
    <t>CONSULTANTS  (YEAR FOUR)</t>
  </si>
  <si>
    <t>EQUIPMENT  (YEAR FOUR)</t>
  </si>
  <si>
    <t>CONSULTANTS  (YEAR FIVE)</t>
  </si>
  <si>
    <t>EQUIPMENT  (YEAR FIVE)</t>
  </si>
  <si>
    <t>Fill in highlighted cells</t>
  </si>
  <si>
    <t>% EFFORT ON</t>
  </si>
  <si>
    <t>GRANT</t>
  </si>
  <si>
    <t>CALENDAR</t>
  </si>
  <si>
    <t>MONTHS</t>
  </si>
  <si>
    <t>ACADEMIC</t>
  </si>
  <si>
    <t>SUMMER</t>
  </si>
  <si>
    <t>ACAD YEAR</t>
  </si>
  <si>
    <r>
      <t xml:space="preserve">PERSONNEL ON </t>
    </r>
    <r>
      <rPr>
        <b/>
        <i/>
        <sz val="10"/>
        <color indexed="10"/>
        <rFont val="Arial"/>
        <family val="2"/>
      </rPr>
      <t>12 MONTH</t>
    </r>
    <r>
      <rPr>
        <b/>
        <sz val="10"/>
        <color indexed="10"/>
        <rFont val="Arial"/>
        <family val="2"/>
      </rPr>
      <t xml:space="preserve"> CONTRACT (YEAR ONE)</t>
    </r>
  </si>
  <si>
    <r>
      <t>PERSONNEL ON</t>
    </r>
    <r>
      <rPr>
        <b/>
        <i/>
        <sz val="10"/>
        <color indexed="10"/>
        <rFont val="Arial"/>
        <family val="2"/>
      </rPr>
      <t xml:space="preserve"> 9 MONTH</t>
    </r>
    <r>
      <rPr>
        <b/>
        <sz val="10"/>
        <color indexed="10"/>
        <rFont val="Arial"/>
        <family val="2"/>
      </rPr>
      <t xml:space="preserve"> CONTRACT (YEAR ONE)</t>
    </r>
  </si>
  <si>
    <t>NOTE:  DO NOT MAKE CHANGES TO "TUITION", "PATIENT CARE", OR "AMT TO EXCLUDE" LINES, EVEN IF THESE SHOULD BE ZERO.  THIS WILL PERMANENTLY</t>
  </si>
  <si>
    <t>ALTER YOUR BUDGET.</t>
  </si>
  <si>
    <t>Participant Costs</t>
  </si>
  <si>
    <t>Animal Per Diems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</si>
</sst>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0.0%"/>
    <numFmt numFmtId="165" formatCode="&quot;$&quot;#,##0"/>
  </numFmts>
  <fonts count="24">
    <font>
      <sz val="8"/>
      <name val="Arial"/>
      <family val="2"/>
    </font>
    <font>
      <sz val="10"/>
      <name val="Geneva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1"/>
      <name val="Arial"/>
      <family val="2"/>
    </font>
    <font>
      <sz val="10"/>
      <color indexed="21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0"/>
      <color rgb="FF00B050"/>
      <name val="Arial"/>
      <family val="2"/>
    </font>
    <font>
      <sz val="10"/>
      <color rgb="FF00B050"/>
      <name val="Arial"/>
      <family val="2"/>
    </font>
    <font>
      <b/>
      <sz val="10"/>
      <color rgb="FF7030A0"/>
      <name val="Arial"/>
      <family val="2"/>
    </font>
    <font>
      <sz val="10"/>
      <color rgb="FF7030A0"/>
      <name val="Arial"/>
      <family val="2"/>
    </font>
    <font>
      <b/>
      <sz val="10"/>
      <color theme="9" tint="-0.249977111117893"/>
      <name val="Arial"/>
      <family val="2"/>
    </font>
    <font>
      <sz val="10"/>
      <color theme="9" tint="-0.24997711111789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rgb="FFE26B0A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A9694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2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/>
    <xf numFmtId="0" fontId="2" fillId="0" borderId="0" xfId="0" applyFont="1"/>
    <xf numFmtId="3" fontId="3" fillId="0" borderId="0" xfId="0" applyNumberFormat="1" applyFont="1"/>
    <xf numFmtId="0" fontId="2" fillId="0" borderId="0" xfId="0" applyFont="1" applyAlignment="1">
      <alignment horizontal="left"/>
    </xf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9" fontId="2" fillId="0" borderId="0" xfId="0" applyNumberFormat="1" applyFont="1"/>
    <xf numFmtId="9" fontId="3" fillId="0" borderId="0" xfId="0" applyNumberFormat="1" applyFont="1"/>
    <xf numFmtId="0" fontId="5" fillId="0" borderId="0" xfId="0" applyFont="1"/>
    <xf numFmtId="3" fontId="2" fillId="0" borderId="0" xfId="0" applyNumberFormat="1" applyFont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left"/>
    </xf>
    <xf numFmtId="3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2" xfId="0" applyFont="1" applyBorder="1"/>
    <xf numFmtId="0" fontId="3" fillId="0" borderId="1" xfId="0" applyFont="1" applyBorder="1"/>
    <xf numFmtId="0" fontId="3" fillId="0" borderId="0" xfId="0" applyFont="1" applyAlignment="1">
      <alignment horizontal="left"/>
    </xf>
    <xf numFmtId="0" fontId="3" fillId="0" borderId="6" xfId="0" applyFont="1" applyBorder="1"/>
    <xf numFmtId="0" fontId="3" fillId="0" borderId="1" xfId="0" applyFont="1" applyBorder="1" applyAlignment="1">
      <alignment horizontal="left"/>
    </xf>
    <xf numFmtId="3" fontId="3" fillId="0" borderId="0" xfId="0" applyNumberFormat="1" applyFont="1" applyAlignment="1">
      <alignment horizontal="center"/>
    </xf>
    <xf numFmtId="6" fontId="3" fillId="0" borderId="0" xfId="1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7" xfId="0" applyFont="1" applyBorder="1"/>
    <xf numFmtId="164" fontId="2" fillId="0" borderId="0" xfId="2" applyNumberFormat="1" applyFont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7" fillId="0" borderId="0" xfId="0" applyFont="1"/>
    <xf numFmtId="0" fontId="3" fillId="0" borderId="0" xfId="0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8" fillId="0" borderId="0" xfId="0" applyFont="1"/>
    <xf numFmtId="3" fontId="8" fillId="0" borderId="0" xfId="0" applyNumberFormat="1" applyFont="1"/>
    <xf numFmtId="0" fontId="7" fillId="0" borderId="0" xfId="0" applyFont="1" applyAlignment="1">
      <alignment horizontal="left"/>
    </xf>
    <xf numFmtId="3" fontId="7" fillId="0" borderId="0" xfId="0" applyNumberFormat="1" applyFont="1"/>
    <xf numFmtId="3" fontId="7" fillId="0" borderId="0" xfId="0" applyNumberFormat="1" applyFont="1" applyAlignment="1">
      <alignment horizontal="center"/>
    </xf>
    <xf numFmtId="9" fontId="7" fillId="0" borderId="0" xfId="0" applyNumberFormat="1" applyFont="1"/>
    <xf numFmtId="3" fontId="7" fillId="0" borderId="0" xfId="0" applyNumberFormat="1" applyFont="1" applyAlignment="1">
      <alignment horizontal="right"/>
    </xf>
    <xf numFmtId="9" fontId="8" fillId="0" borderId="0" xfId="0" applyNumberFormat="1" applyFont="1"/>
    <xf numFmtId="6" fontId="7" fillId="0" borderId="0" xfId="1" applyNumberFormat="1" applyFont="1" applyAlignment="1">
      <alignment horizontal="left"/>
    </xf>
    <xf numFmtId="165" fontId="3" fillId="0" borderId="0" xfId="0" applyNumberFormat="1" applyFont="1"/>
    <xf numFmtId="165" fontId="7" fillId="0" borderId="0" xfId="0" applyNumberFormat="1" applyFont="1"/>
    <xf numFmtId="165" fontId="3" fillId="0" borderId="5" xfId="0" applyNumberFormat="1" applyFont="1" applyBorder="1" applyAlignment="1">
      <alignment horizontal="right"/>
    </xf>
    <xf numFmtId="165" fontId="3" fillId="0" borderId="5" xfId="0" applyNumberFormat="1" applyFont="1" applyBorder="1"/>
    <xf numFmtId="165" fontId="8" fillId="0" borderId="0" xfId="0" applyNumberFormat="1" applyFont="1"/>
    <xf numFmtId="165" fontId="3" fillId="0" borderId="5" xfId="0" applyNumberFormat="1" applyFont="1" applyBorder="1" applyProtection="1">
      <protection locked="0"/>
    </xf>
    <xf numFmtId="165" fontId="3" fillId="0" borderId="0" xfId="0" applyNumberFormat="1" applyFont="1" applyProtection="1">
      <protection locked="0"/>
    </xf>
    <xf numFmtId="0" fontId="3" fillId="0" borderId="8" xfId="0" applyFont="1" applyBorder="1"/>
    <xf numFmtId="0" fontId="10" fillId="0" borderId="0" xfId="0" applyFont="1"/>
    <xf numFmtId="3" fontId="2" fillId="0" borderId="5" xfId="0" applyNumberFormat="1" applyFont="1" applyBorder="1"/>
    <xf numFmtId="0" fontId="2" fillId="0" borderId="5" xfId="0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/>
    <xf numFmtId="3" fontId="3" fillId="0" borderId="5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0" fontId="3" fillId="0" borderId="6" xfId="0" applyFont="1" applyBorder="1" applyProtection="1">
      <protection locked="0"/>
    </xf>
    <xf numFmtId="6" fontId="3" fillId="0" borderId="0" xfId="1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165" fontId="2" fillId="0" borderId="0" xfId="0" applyNumberFormat="1" applyFont="1"/>
    <xf numFmtId="165" fontId="2" fillId="0" borderId="10" xfId="0" applyNumberFormat="1" applyFont="1" applyBorder="1"/>
    <xf numFmtId="3" fontId="2" fillId="0" borderId="9" xfId="0" applyNumberFormat="1" applyFont="1" applyBorder="1"/>
    <xf numFmtId="165" fontId="2" fillId="0" borderId="5" xfId="0" applyNumberFormat="1" applyFont="1" applyBorder="1"/>
    <xf numFmtId="3" fontId="3" fillId="0" borderId="0" xfId="0" applyNumberFormat="1" applyFont="1" applyAlignment="1">
      <alignment horizontal="left"/>
    </xf>
    <xf numFmtId="9" fontId="3" fillId="0" borderId="0" xfId="0" applyNumberFormat="1" applyFont="1" applyAlignment="1">
      <alignment horizontal="right"/>
    </xf>
    <xf numFmtId="3" fontId="3" fillId="0" borderId="8" xfId="0" applyNumberFormat="1" applyFont="1" applyBorder="1"/>
    <xf numFmtId="3" fontId="7" fillId="0" borderId="0" xfId="0" applyNumberFormat="1" applyFont="1" applyAlignment="1">
      <alignment horizontal="left"/>
    </xf>
    <xf numFmtId="3" fontId="6" fillId="0" borderId="0" xfId="0" applyNumberFormat="1" applyFont="1"/>
    <xf numFmtId="3" fontId="2" fillId="0" borderId="0" xfId="0" applyNumberFormat="1" applyFont="1" applyAlignment="1">
      <alignment horizontal="left"/>
    </xf>
    <xf numFmtId="0" fontId="3" fillId="0" borderId="8" xfId="0" applyFont="1" applyBorder="1" applyAlignment="1">
      <alignment horizontal="left"/>
    </xf>
    <xf numFmtId="3" fontId="3" fillId="0" borderId="8" xfId="0" applyNumberFormat="1" applyFont="1" applyBorder="1" applyAlignment="1">
      <alignment horizontal="center"/>
    </xf>
    <xf numFmtId="6" fontId="3" fillId="0" borderId="0" xfId="1" applyNumberFormat="1" applyFont="1" applyAlignment="1" applyProtection="1">
      <alignment horizontal="left"/>
    </xf>
    <xf numFmtId="165" fontId="3" fillId="0" borderId="10" xfId="0" applyNumberFormat="1" applyFont="1" applyBorder="1"/>
    <xf numFmtId="6" fontId="3" fillId="0" borderId="0" xfId="0" applyNumberFormat="1" applyFont="1" applyAlignment="1">
      <alignment horizontal="left"/>
    </xf>
    <xf numFmtId="6" fontId="2" fillId="0" borderId="0" xfId="1" applyNumberFormat="1" applyFont="1" applyAlignment="1" applyProtection="1">
      <alignment horizontal="left"/>
    </xf>
    <xf numFmtId="165" fontId="3" fillId="0" borderId="8" xfId="0" applyNumberFormat="1" applyFont="1" applyBorder="1"/>
    <xf numFmtId="3" fontId="3" fillId="0" borderId="5" xfId="0" applyNumberFormat="1" applyFont="1" applyBorder="1"/>
    <xf numFmtId="3" fontId="3" fillId="0" borderId="10" xfId="0" applyNumberFormat="1" applyFont="1" applyBorder="1"/>
    <xf numFmtId="0" fontId="9" fillId="0" borderId="0" xfId="0" applyFont="1"/>
    <xf numFmtId="0" fontId="9" fillId="0" borderId="0" xfId="0" applyFont="1" applyAlignment="1">
      <alignment horizontal="left"/>
    </xf>
    <xf numFmtId="3" fontId="9" fillId="0" borderId="0" xfId="0" applyNumberFormat="1" applyFont="1"/>
    <xf numFmtId="3" fontId="9" fillId="0" borderId="0" xfId="0" applyNumberFormat="1" applyFont="1" applyAlignment="1">
      <alignment horizontal="center"/>
    </xf>
    <xf numFmtId="3" fontId="10" fillId="0" borderId="0" xfId="0" applyNumberFormat="1" applyFont="1"/>
    <xf numFmtId="0" fontId="3" fillId="0" borderId="7" xfId="0" applyFont="1" applyBorder="1" applyAlignment="1">
      <alignment horizontal="left"/>
    </xf>
    <xf numFmtId="3" fontId="3" fillId="0" borderId="7" xfId="0" applyNumberFormat="1" applyFont="1" applyBorder="1"/>
    <xf numFmtId="3" fontId="3" fillId="0" borderId="7" xfId="0" applyNumberFormat="1" applyFont="1" applyBorder="1" applyAlignment="1">
      <alignment horizontal="center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2" fillId="0" borderId="0" xfId="0" applyFont="1" applyAlignment="1">
      <alignment horizontal="center"/>
    </xf>
    <xf numFmtId="2" fontId="3" fillId="0" borderId="2" xfId="0" applyNumberFormat="1" applyFont="1" applyBorder="1" applyAlignment="1" applyProtection="1">
      <alignment horizontal="center"/>
      <protection locked="0"/>
    </xf>
    <xf numFmtId="1" fontId="3" fillId="0" borderId="2" xfId="0" applyNumberFormat="1" applyFont="1" applyBorder="1" applyAlignment="1" applyProtection="1">
      <alignment horizontal="right"/>
      <protection locked="0"/>
    </xf>
    <xf numFmtId="0" fontId="11" fillId="0" borderId="0" xfId="0" applyFont="1"/>
    <xf numFmtId="0" fontId="11" fillId="0" borderId="0" xfId="0" applyFont="1" applyAlignment="1">
      <alignment horizontal="left"/>
    </xf>
    <xf numFmtId="3" fontId="11" fillId="0" borderId="0" xfId="0" applyNumberFormat="1" applyFont="1"/>
    <xf numFmtId="3" fontId="11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right"/>
    </xf>
    <xf numFmtId="3" fontId="12" fillId="0" borderId="0" xfId="0" applyNumberFormat="1" applyFont="1"/>
    <xf numFmtId="0" fontId="12" fillId="0" borderId="0" xfId="0" applyFont="1"/>
    <xf numFmtId="9" fontId="12" fillId="0" borderId="0" xfId="0" applyNumberFormat="1" applyFont="1"/>
    <xf numFmtId="6" fontId="11" fillId="0" borderId="0" xfId="1" applyNumberFormat="1" applyFont="1" applyAlignment="1" applyProtection="1">
      <alignment horizontal="left"/>
    </xf>
    <xf numFmtId="165" fontId="11" fillId="0" borderId="0" xfId="0" applyNumberFormat="1" applyFont="1"/>
    <xf numFmtId="165" fontId="12" fillId="0" borderId="0" xfId="0" applyNumberFormat="1" applyFont="1"/>
    <xf numFmtId="3" fontId="11" fillId="0" borderId="0" xfId="0" applyNumberFormat="1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3" fontId="13" fillId="0" borderId="0" xfId="0" applyNumberFormat="1" applyFont="1"/>
    <xf numFmtId="3" fontId="13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right"/>
    </xf>
    <xf numFmtId="3" fontId="14" fillId="0" borderId="0" xfId="0" applyNumberFormat="1" applyFont="1"/>
    <xf numFmtId="0" fontId="14" fillId="0" borderId="0" xfId="0" applyFont="1"/>
    <xf numFmtId="9" fontId="14" fillId="0" borderId="0" xfId="0" applyNumberFormat="1" applyFont="1"/>
    <xf numFmtId="6" fontId="13" fillId="0" borderId="0" xfId="1" applyNumberFormat="1" applyFont="1" applyAlignment="1" applyProtection="1">
      <alignment horizontal="left"/>
    </xf>
    <xf numFmtId="165" fontId="13" fillId="0" borderId="0" xfId="0" applyNumberFormat="1" applyFont="1"/>
    <xf numFmtId="165" fontId="14" fillId="0" borderId="0" xfId="0" applyNumberFormat="1" applyFont="1"/>
    <xf numFmtId="3" fontId="13" fillId="0" borderId="0" xfId="0" applyNumberFormat="1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left"/>
    </xf>
    <xf numFmtId="3" fontId="15" fillId="0" borderId="0" xfId="0" applyNumberFormat="1" applyFont="1"/>
    <xf numFmtId="3" fontId="15" fillId="0" borderId="0" xfId="0" applyNumberFormat="1" applyFont="1" applyAlignment="1">
      <alignment horizontal="center"/>
    </xf>
    <xf numFmtId="0" fontId="16" fillId="0" borderId="0" xfId="0" applyFont="1"/>
    <xf numFmtId="3" fontId="15" fillId="0" borderId="0" xfId="0" applyNumberFormat="1" applyFont="1" applyAlignment="1">
      <alignment horizontal="right"/>
    </xf>
    <xf numFmtId="3" fontId="16" fillId="0" borderId="0" xfId="0" applyNumberFormat="1" applyFont="1"/>
    <xf numFmtId="9" fontId="16" fillId="0" borderId="0" xfId="0" applyNumberFormat="1" applyFont="1"/>
    <xf numFmtId="6" fontId="15" fillId="0" borderId="0" xfId="1" applyNumberFormat="1" applyFont="1" applyAlignment="1" applyProtection="1">
      <alignment horizontal="left"/>
    </xf>
    <xf numFmtId="3" fontId="15" fillId="0" borderId="0" xfId="0" applyNumberFormat="1" applyFont="1" applyAlignment="1">
      <alignment horizontal="left"/>
    </xf>
    <xf numFmtId="0" fontId="17" fillId="0" borderId="0" xfId="0" applyFont="1"/>
    <xf numFmtId="0" fontId="17" fillId="0" borderId="0" xfId="0" applyFont="1" applyAlignment="1">
      <alignment horizontal="left"/>
    </xf>
    <xf numFmtId="3" fontId="17" fillId="0" borderId="0" xfId="0" applyNumberFormat="1" applyFont="1"/>
    <xf numFmtId="3" fontId="17" fillId="0" borderId="0" xfId="0" applyNumberFormat="1" applyFont="1" applyAlignment="1">
      <alignment horizontal="center"/>
    </xf>
    <xf numFmtId="0" fontId="18" fillId="0" borderId="0" xfId="0" applyFont="1"/>
    <xf numFmtId="3" fontId="17" fillId="0" borderId="0" xfId="0" applyNumberFormat="1" applyFont="1" applyAlignment="1">
      <alignment horizontal="right"/>
    </xf>
    <xf numFmtId="3" fontId="18" fillId="0" borderId="0" xfId="0" applyNumberFormat="1" applyFont="1"/>
    <xf numFmtId="9" fontId="18" fillId="0" borderId="0" xfId="0" applyNumberFormat="1" applyFont="1"/>
    <xf numFmtId="6" fontId="17" fillId="0" borderId="0" xfId="1" applyNumberFormat="1" applyFont="1" applyAlignment="1" applyProtection="1">
      <alignment horizontal="left"/>
    </xf>
    <xf numFmtId="3" fontId="2" fillId="0" borderId="6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3" fillId="0" borderId="0" xfId="0" applyNumberFormat="1" applyFont="1"/>
    <xf numFmtId="9" fontId="3" fillId="0" borderId="2" xfId="0" applyNumberFormat="1" applyFont="1" applyBorder="1" applyAlignment="1" applyProtection="1">
      <alignment horizontal="center"/>
      <protection locked="0"/>
    </xf>
    <xf numFmtId="9" fontId="3" fillId="0" borderId="2" xfId="0" applyNumberFormat="1" applyFont="1" applyBorder="1" applyAlignment="1">
      <alignment horizontal="center"/>
    </xf>
    <xf numFmtId="165" fontId="3" fillId="0" borderId="2" xfId="0" applyNumberFormat="1" applyFont="1" applyBorder="1" applyProtection="1">
      <protection locked="0"/>
    </xf>
    <xf numFmtId="165" fontId="3" fillId="0" borderId="2" xfId="0" applyNumberFormat="1" applyFont="1" applyBorder="1"/>
    <xf numFmtId="0" fontId="2" fillId="0" borderId="11" xfId="0" applyFont="1" applyBorder="1"/>
    <xf numFmtId="0" fontId="3" fillId="0" borderId="11" xfId="0" applyFont="1" applyBorder="1"/>
    <xf numFmtId="165" fontId="3" fillId="0" borderId="12" xfId="0" applyNumberFormat="1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3" fillId="0" borderId="12" xfId="0" applyFont="1" applyBorder="1"/>
    <xf numFmtId="0" fontId="3" fillId="0" borderId="10" xfId="0" applyFont="1" applyBorder="1" applyProtection="1">
      <protection locked="0"/>
    </xf>
    <xf numFmtId="0" fontId="3" fillId="0" borderId="13" xfId="0" applyFont="1" applyBorder="1"/>
    <xf numFmtId="0" fontId="3" fillId="0" borderId="10" xfId="0" applyFont="1" applyBorder="1"/>
    <xf numFmtId="0" fontId="3" fillId="0" borderId="10" xfId="0" applyFont="1" applyBorder="1" applyAlignment="1">
      <alignment horizontal="left"/>
    </xf>
    <xf numFmtId="6" fontId="8" fillId="0" borderId="0" xfId="1" applyNumberFormat="1" applyFont="1"/>
    <xf numFmtId="165" fontId="16" fillId="0" borderId="0" xfId="0" applyNumberFormat="1" applyFont="1"/>
    <xf numFmtId="165" fontId="18" fillId="0" borderId="0" xfId="0" applyNumberFormat="1" applyFont="1"/>
    <xf numFmtId="0" fontId="2" fillId="0" borderId="5" xfId="0" applyFont="1" applyBorder="1" applyAlignment="1">
      <alignment horizontal="center"/>
    </xf>
    <xf numFmtId="3" fontId="3" fillId="0" borderId="2" xfId="0" applyNumberFormat="1" applyFont="1" applyBorder="1"/>
    <xf numFmtId="3" fontId="2" fillId="0" borderId="2" xfId="0" applyNumberFormat="1" applyFont="1" applyBorder="1"/>
    <xf numFmtId="0" fontId="2" fillId="0" borderId="0" xfId="0" applyFont="1" applyAlignment="1">
      <alignment horizontal="center" wrapText="1"/>
    </xf>
    <xf numFmtId="165" fontId="3" fillId="0" borderId="13" xfId="0" applyNumberFormat="1" applyFont="1" applyBorder="1"/>
    <xf numFmtId="165" fontId="3" fillId="0" borderId="1" xfId="0" applyNumberFormat="1" applyFont="1" applyBorder="1"/>
    <xf numFmtId="2" fontId="3" fillId="0" borderId="2" xfId="0" applyNumberFormat="1" applyFont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1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9" fontId="3" fillId="0" borderId="12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center"/>
    </xf>
    <xf numFmtId="0" fontId="3" fillId="0" borderId="14" xfId="0" applyFont="1" applyBorder="1"/>
    <xf numFmtId="2" fontId="3" fillId="0" borderId="10" xfId="0" applyNumberFormat="1" applyFont="1" applyBorder="1" applyAlignment="1">
      <alignment horizontal="right"/>
    </xf>
    <xf numFmtId="2" fontId="3" fillId="0" borderId="0" xfId="0" applyNumberFormat="1" applyFont="1" applyAlignment="1">
      <alignment horizontal="right"/>
    </xf>
    <xf numFmtId="6" fontId="3" fillId="0" borderId="0" xfId="1" applyNumberFormat="1" applyFont="1" applyProtection="1"/>
    <xf numFmtId="0" fontId="7" fillId="2" borderId="0" xfId="0" applyFont="1" applyFill="1"/>
    <xf numFmtId="0" fontId="7" fillId="2" borderId="0" xfId="0" applyFont="1" applyFill="1" applyAlignment="1">
      <alignment horizontal="left"/>
    </xf>
    <xf numFmtId="3" fontId="7" fillId="2" borderId="0" xfId="0" applyNumberFormat="1" applyFont="1" applyFill="1"/>
    <xf numFmtId="0" fontId="3" fillId="0" borderId="15" xfId="0" applyFont="1" applyBorder="1"/>
    <xf numFmtId="0" fontId="3" fillId="0" borderId="15" xfId="0" applyFont="1" applyBorder="1" applyAlignment="1">
      <alignment horizontal="left"/>
    </xf>
    <xf numFmtId="165" fontId="3" fillId="0" borderId="15" xfId="0" applyNumberFormat="1" applyFont="1" applyBorder="1"/>
    <xf numFmtId="3" fontId="3" fillId="0" borderId="15" xfId="0" applyNumberFormat="1" applyFont="1" applyBorder="1" applyAlignment="1">
      <alignment horizontal="center"/>
    </xf>
    <xf numFmtId="3" fontId="3" fillId="0" borderId="15" xfId="0" applyNumberFormat="1" applyFont="1" applyBorder="1"/>
    <xf numFmtId="10" fontId="2" fillId="0" borderId="0" xfId="0" applyNumberFormat="1" applyFont="1"/>
    <xf numFmtId="10" fontId="7" fillId="0" borderId="0" xfId="0" applyNumberFormat="1" applyFont="1"/>
    <xf numFmtId="10" fontId="2" fillId="0" borderId="1" xfId="0" applyNumberFormat="1" applyFont="1" applyBorder="1" applyAlignment="1">
      <alignment horizontal="center"/>
    </xf>
    <xf numFmtId="10" fontId="2" fillId="0" borderId="3" xfId="0" applyNumberFormat="1" applyFont="1" applyBorder="1" applyAlignment="1">
      <alignment horizontal="center"/>
    </xf>
    <xf numFmtId="10" fontId="3" fillId="0" borderId="2" xfId="0" applyNumberFormat="1" applyFont="1" applyBorder="1" applyAlignment="1" applyProtection="1">
      <alignment horizontal="right"/>
      <protection locked="0"/>
    </xf>
    <xf numFmtId="10" fontId="3" fillId="0" borderId="12" xfId="0" applyNumberFormat="1" applyFont="1" applyBorder="1" applyAlignment="1" applyProtection="1">
      <alignment horizontal="right"/>
      <protection locked="0"/>
    </xf>
    <xf numFmtId="10" fontId="2" fillId="0" borderId="12" xfId="0" applyNumberFormat="1" applyFont="1" applyBorder="1"/>
    <xf numFmtId="10" fontId="3" fillId="0" borderId="0" xfId="0" applyNumberFormat="1" applyFont="1" applyAlignment="1">
      <alignment horizontal="center"/>
    </xf>
    <xf numFmtId="10" fontId="7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3" fillId="0" borderId="15" xfId="0" applyNumberFormat="1" applyFont="1" applyBorder="1"/>
    <xf numFmtId="10" fontId="3" fillId="0" borderId="8" xfId="0" applyNumberFormat="1" applyFont="1" applyBorder="1"/>
    <xf numFmtId="10" fontId="11" fillId="0" borderId="0" xfId="0" applyNumberFormat="1" applyFont="1"/>
    <xf numFmtId="10" fontId="2" fillId="0" borderId="2" xfId="0" applyNumberFormat="1" applyFont="1" applyBorder="1" applyAlignment="1">
      <alignment horizontal="center"/>
    </xf>
    <xf numFmtId="10" fontId="3" fillId="0" borderId="12" xfId="0" applyNumberFormat="1" applyFont="1" applyBorder="1" applyAlignment="1">
      <alignment horizontal="right"/>
    </xf>
    <xf numFmtId="10" fontId="3" fillId="0" borderId="2" xfId="0" applyNumberFormat="1" applyFont="1" applyBorder="1" applyAlignment="1">
      <alignment horizontal="right"/>
    </xf>
    <xf numFmtId="10" fontId="13" fillId="0" borderId="0" xfId="0" applyNumberFormat="1" applyFont="1"/>
    <xf numFmtId="10" fontId="15" fillId="0" borderId="0" xfId="0" applyNumberFormat="1" applyFont="1"/>
    <xf numFmtId="10" fontId="17" fillId="0" borderId="0" xfId="0" applyNumberFormat="1" applyFont="1"/>
    <xf numFmtId="10" fontId="9" fillId="0" borderId="0" xfId="0" applyNumberFormat="1" applyFont="1"/>
    <xf numFmtId="10" fontId="3" fillId="0" borderId="7" xfId="0" applyNumberFormat="1" applyFont="1" applyBorder="1"/>
    <xf numFmtId="3" fontId="3" fillId="3" borderId="0" xfId="0" applyNumberFormat="1" applyFont="1" applyFill="1"/>
    <xf numFmtId="0" fontId="3" fillId="3" borderId="0" xfId="0" applyFont="1" applyFill="1"/>
    <xf numFmtId="3" fontId="3" fillId="3" borderId="0" xfId="0" applyNumberFormat="1" applyFont="1" applyFill="1" applyAlignment="1">
      <alignment horizontal="right"/>
    </xf>
    <xf numFmtId="3" fontId="3" fillId="3" borderId="9" xfId="0" applyNumberFormat="1" applyFont="1" applyFill="1" applyBorder="1" applyAlignment="1">
      <alignment horizontal="right"/>
    </xf>
    <xf numFmtId="0" fontId="3" fillId="4" borderId="0" xfId="0" applyFont="1" applyFill="1" applyProtection="1">
      <protection locked="0"/>
    </xf>
    <xf numFmtId="0" fontId="3" fillId="4" borderId="1" xfId="0" applyFont="1" applyFill="1" applyBorder="1"/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3" fillId="4" borderId="10" xfId="0" applyFont="1" applyFill="1" applyBorder="1" applyAlignment="1">
      <alignment horizontal="center"/>
    </xf>
    <xf numFmtId="10" fontId="3" fillId="4" borderId="2" xfId="0" applyNumberFormat="1" applyFont="1" applyFill="1" applyBorder="1" applyAlignment="1" applyProtection="1">
      <alignment horizontal="right"/>
      <protection locked="0"/>
    </xf>
    <xf numFmtId="9" fontId="3" fillId="4" borderId="12" xfId="0" applyNumberFormat="1" applyFont="1" applyFill="1" applyBorder="1" applyAlignment="1" applyProtection="1">
      <alignment horizontal="center"/>
      <protection locked="0"/>
    </xf>
    <xf numFmtId="3" fontId="6" fillId="4" borderId="0" xfId="0" applyNumberFormat="1" applyFont="1" applyFill="1" applyAlignment="1">
      <alignment horizontal="left"/>
    </xf>
    <xf numFmtId="3" fontId="7" fillId="4" borderId="0" xfId="0" applyNumberFormat="1" applyFont="1" applyFill="1"/>
    <xf numFmtId="165" fontId="3" fillId="4" borderId="2" xfId="0" applyNumberFormat="1" applyFont="1" applyFill="1" applyBorder="1" applyProtection="1">
      <protection locked="0"/>
    </xf>
    <xf numFmtId="2" fontId="3" fillId="4" borderId="2" xfId="0" applyNumberFormat="1" applyFont="1" applyFill="1" applyBorder="1" applyAlignment="1" applyProtection="1">
      <alignment horizontal="center"/>
      <protection locked="0"/>
    </xf>
    <xf numFmtId="2" fontId="3" fillId="4" borderId="2" xfId="0" applyNumberFormat="1" applyFont="1" applyFill="1" applyBorder="1" applyAlignment="1" applyProtection="1">
      <alignment horizontal="right"/>
      <protection locked="0"/>
    </xf>
    <xf numFmtId="0" fontId="22" fillId="0" borderId="0" xfId="0" applyFont="1"/>
    <xf numFmtId="3" fontId="2" fillId="5" borderId="0" xfId="0" applyNumberFormat="1" applyFont="1" applyFill="1"/>
    <xf numFmtId="0" fontId="3" fillId="5" borderId="0" xfId="0" applyFont="1" applyFill="1"/>
    <xf numFmtId="164" fontId="2" fillId="5" borderId="0" xfId="2" applyNumberFormat="1" applyFont="1" applyFill="1" applyBorder="1" applyProtection="1">
      <protection locked="0"/>
    </xf>
    <xf numFmtId="0" fontId="23" fillId="0" borderId="0" xfId="0" applyFont="1"/>
    <xf numFmtId="3" fontId="2" fillId="6" borderId="0" xfId="0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A9694"/>
      <color rgb="FFE26B0A"/>
      <color rgb="FF7030A0"/>
      <color rgb="FF00B050"/>
      <color rgb="FF007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V716"/>
  <sheetViews>
    <sheetView tabSelected="1" view="pageBreakPreview" topLeftCell="A13" zoomScale="75" zoomScaleNormal="75" zoomScaleSheetLayoutView="75" workbookViewId="0">
      <selection activeCell="L40" sqref="L40"/>
    </sheetView>
  </sheetViews>
  <sheetFormatPr defaultColWidth="11.44140625" defaultRowHeight="12.5"/>
  <cols>
    <col min="1" max="1" width="4.109375" style="2" customWidth="1"/>
    <col min="2" max="2" width="23" style="2" customWidth="1"/>
    <col min="3" max="3" width="2" style="2" customWidth="1"/>
    <col min="4" max="4" width="3.33203125" style="2" customWidth="1"/>
    <col min="5" max="5" width="10" style="2" customWidth="1"/>
    <col min="6" max="6" width="12.44140625" style="25" customWidth="1"/>
    <col min="7" max="7" width="3.77734375" style="25" customWidth="1"/>
    <col min="8" max="8" width="17.33203125" style="4" customWidth="1"/>
    <col min="9" max="9" width="14.44140625" style="28" customWidth="1"/>
    <col min="10" max="10" width="15.44140625" style="4" customWidth="1"/>
    <col min="11" max="11" width="15.109375" style="4" customWidth="1"/>
    <col min="12" max="12" width="10.6640625" style="142" customWidth="1"/>
    <col min="13" max="13" width="10.44140625" style="4" customWidth="1"/>
    <col min="14" max="14" width="12" style="4" customWidth="1"/>
    <col min="15" max="15" width="13" style="4" customWidth="1"/>
    <col min="16" max="16" width="17.44140625" style="2" customWidth="1"/>
    <col min="17" max="18" width="11.44140625" style="2" customWidth="1"/>
    <col min="19" max="19" width="12.33203125" style="2" customWidth="1"/>
    <col min="20" max="16384" width="11.44140625" style="2"/>
  </cols>
  <sheetData>
    <row r="1" spans="1:22" ht="13">
      <c r="A1" s="226" t="s">
        <v>119</v>
      </c>
    </row>
    <row r="2" spans="1:22" ht="13">
      <c r="A2" s="226" t="s">
        <v>120</v>
      </c>
    </row>
    <row r="4" spans="1:22" ht="13" customHeight="1">
      <c r="A4" s="35" t="s">
        <v>77</v>
      </c>
      <c r="B4" s="3"/>
      <c r="C4" s="3"/>
      <c r="D4" s="3"/>
      <c r="E4" s="3"/>
      <c r="F4" s="5"/>
      <c r="G4" s="5"/>
      <c r="H4" s="6"/>
      <c r="I4" s="7"/>
      <c r="J4" s="6"/>
      <c r="K4" s="6"/>
      <c r="L4" s="142" t="s">
        <v>43</v>
      </c>
      <c r="M4" s="6"/>
      <c r="N4" s="214">
        <v>1.02</v>
      </c>
      <c r="O4" s="6"/>
      <c r="S4" s="3"/>
    </row>
    <row r="5" spans="1:22" ht="13" customHeight="1">
      <c r="A5" s="3"/>
      <c r="B5" s="3"/>
      <c r="C5" s="3"/>
      <c r="D5" s="3"/>
      <c r="E5" s="3"/>
      <c r="F5" s="5"/>
      <c r="G5" s="5"/>
      <c r="H5" s="6"/>
      <c r="I5" s="7"/>
      <c r="J5" s="6"/>
      <c r="K5" s="6"/>
      <c r="L5" s="189"/>
      <c r="M5" s="6"/>
      <c r="N5" s="6"/>
      <c r="V5" s="9"/>
    </row>
    <row r="6" spans="1:22" s="38" customFormat="1" ht="13" customHeight="1">
      <c r="A6" s="181" t="s">
        <v>117</v>
      </c>
      <c r="B6" s="181"/>
      <c r="C6" s="181"/>
      <c r="D6" s="181"/>
      <c r="E6" s="181"/>
      <c r="F6" s="182"/>
      <c r="G6" s="182"/>
      <c r="H6" s="183"/>
      <c r="J6" s="221" t="s">
        <v>109</v>
      </c>
      <c r="K6" s="222"/>
      <c r="L6" s="190"/>
      <c r="M6" s="41"/>
      <c r="N6" s="44" t="s">
        <v>0</v>
      </c>
      <c r="O6" s="51">
        <f>N34</f>
        <v>0</v>
      </c>
      <c r="V6" s="45"/>
    </row>
    <row r="7" spans="1:22" ht="13">
      <c r="A7" s="10"/>
      <c r="B7" s="3"/>
      <c r="C7" s="3"/>
      <c r="D7" s="3"/>
      <c r="E7" s="3"/>
      <c r="F7" s="5"/>
      <c r="G7" s="5"/>
      <c r="H7" s="6"/>
      <c r="I7" s="94"/>
      <c r="J7" s="6"/>
      <c r="K7" s="6"/>
      <c r="L7" s="189"/>
      <c r="M7" s="6"/>
      <c r="N7" s="11"/>
      <c r="V7" s="9"/>
    </row>
    <row r="8" spans="1:22" ht="13" customHeight="1">
      <c r="A8" s="12"/>
      <c r="B8" s="3"/>
      <c r="C8" s="13"/>
      <c r="D8" s="3"/>
      <c r="E8" s="3"/>
      <c r="F8" s="5"/>
      <c r="G8" s="5"/>
      <c r="H8" s="141" t="s">
        <v>110</v>
      </c>
      <c r="I8" s="7" t="s">
        <v>112</v>
      </c>
      <c r="J8" s="141" t="s">
        <v>1</v>
      </c>
      <c r="K8" s="15" t="s">
        <v>2</v>
      </c>
      <c r="L8" s="191" t="s">
        <v>3</v>
      </c>
      <c r="M8" s="161"/>
      <c r="N8" s="16"/>
    </row>
    <row r="9" spans="1:22" ht="13" customHeight="1">
      <c r="A9" s="17"/>
      <c r="B9" s="18" t="s">
        <v>4</v>
      </c>
      <c r="C9" s="19"/>
      <c r="D9" s="17" t="s">
        <v>5</v>
      </c>
      <c r="E9" s="19"/>
      <c r="F9" s="20"/>
      <c r="H9" s="141" t="s">
        <v>111</v>
      </c>
      <c r="I9" s="160" t="s">
        <v>113</v>
      </c>
      <c r="J9" s="21" t="s">
        <v>2</v>
      </c>
      <c r="K9" s="21" t="s">
        <v>6</v>
      </c>
      <c r="L9" s="192" t="s">
        <v>42</v>
      </c>
      <c r="M9" s="21" t="s">
        <v>3</v>
      </c>
      <c r="N9" s="21" t="s">
        <v>7</v>
      </c>
      <c r="S9" s="3"/>
    </row>
    <row r="10" spans="1:22" ht="13" customHeight="1">
      <c r="A10" s="23">
        <v>1</v>
      </c>
      <c r="B10" s="214"/>
      <c r="C10" s="215"/>
      <c r="D10" s="214" t="s">
        <v>87</v>
      </c>
      <c r="E10" s="216"/>
      <c r="F10" s="217"/>
      <c r="G10" s="218"/>
      <c r="H10" s="220"/>
      <c r="I10" s="167">
        <f>H10*12</f>
        <v>0</v>
      </c>
      <c r="J10" s="223"/>
      <c r="K10" s="146">
        <f>J10*H10</f>
        <v>0</v>
      </c>
      <c r="L10" s="219">
        <v>0.32650000000000001</v>
      </c>
      <c r="M10" s="146">
        <f>+K10*L10</f>
        <v>0</v>
      </c>
      <c r="N10" s="146">
        <f>+K10+M10</f>
        <v>0</v>
      </c>
      <c r="P10" s="142"/>
      <c r="U10" s="9"/>
    </row>
    <row r="11" spans="1:22" ht="13" customHeight="1">
      <c r="A11" s="23">
        <f t="shared" ref="A11:A33" si="0">1+A10</f>
        <v>2</v>
      </c>
      <c r="B11" s="1"/>
      <c r="C11" s="24"/>
      <c r="D11" s="1"/>
      <c r="G11" s="31"/>
      <c r="H11" s="143"/>
      <c r="I11" s="167">
        <f t="shared" ref="I11:I33" si="1">H11*12</f>
        <v>0</v>
      </c>
      <c r="J11" s="145"/>
      <c r="K11" s="146">
        <f t="shared" ref="K11:K33" si="2">J11*H11</f>
        <v>0</v>
      </c>
      <c r="L11" s="193"/>
      <c r="M11" s="146">
        <f t="shared" ref="M11:M33" si="3">+K11*L11</f>
        <v>0</v>
      </c>
      <c r="N11" s="146">
        <f t="shared" ref="N11:N33" si="4">+K11+M11</f>
        <v>0</v>
      </c>
      <c r="U11" s="9"/>
    </row>
    <row r="12" spans="1:22" ht="13" customHeight="1">
      <c r="A12" s="23">
        <f t="shared" si="0"/>
        <v>3</v>
      </c>
      <c r="B12" s="1"/>
      <c r="C12" s="24"/>
      <c r="D12" s="1"/>
      <c r="G12" s="31"/>
      <c r="H12" s="143"/>
      <c r="I12" s="167">
        <f t="shared" si="1"/>
        <v>0</v>
      </c>
      <c r="J12" s="145"/>
      <c r="K12" s="146">
        <f t="shared" si="2"/>
        <v>0</v>
      </c>
      <c r="L12" s="193"/>
      <c r="M12" s="146">
        <f t="shared" si="3"/>
        <v>0</v>
      </c>
      <c r="N12" s="146">
        <f t="shared" si="4"/>
        <v>0</v>
      </c>
      <c r="P12" s="4"/>
      <c r="U12" s="9"/>
    </row>
    <row r="13" spans="1:22" ht="13" customHeight="1">
      <c r="A13" s="23">
        <f t="shared" si="0"/>
        <v>4</v>
      </c>
      <c r="B13" s="1"/>
      <c r="C13" s="24"/>
      <c r="D13" s="1"/>
      <c r="G13" s="31"/>
      <c r="H13" s="143"/>
      <c r="I13" s="167">
        <f t="shared" si="1"/>
        <v>0</v>
      </c>
      <c r="J13" s="145"/>
      <c r="K13" s="146">
        <f t="shared" si="2"/>
        <v>0</v>
      </c>
      <c r="L13" s="193"/>
      <c r="M13" s="146">
        <f t="shared" si="3"/>
        <v>0</v>
      </c>
      <c r="N13" s="146">
        <f t="shared" si="4"/>
        <v>0</v>
      </c>
      <c r="U13" s="9"/>
    </row>
    <row r="14" spans="1:22" ht="13" customHeight="1">
      <c r="A14" s="23">
        <f t="shared" si="0"/>
        <v>5</v>
      </c>
      <c r="B14" s="1"/>
      <c r="C14" s="24"/>
      <c r="D14" s="1"/>
      <c r="E14" s="25"/>
      <c r="G14" s="31"/>
      <c r="H14" s="143"/>
      <c r="I14" s="167">
        <f t="shared" si="1"/>
        <v>0</v>
      </c>
      <c r="J14" s="145"/>
      <c r="K14" s="146">
        <f t="shared" si="2"/>
        <v>0</v>
      </c>
      <c r="L14" s="193"/>
      <c r="M14" s="146">
        <f t="shared" si="3"/>
        <v>0</v>
      </c>
      <c r="N14" s="146">
        <f t="shared" si="4"/>
        <v>0</v>
      </c>
      <c r="U14" s="9"/>
    </row>
    <row r="15" spans="1:22" ht="12.65" customHeight="1">
      <c r="A15" s="23">
        <f t="shared" si="0"/>
        <v>6</v>
      </c>
      <c r="B15" s="1"/>
      <c r="C15" s="24"/>
      <c r="D15" s="1"/>
      <c r="G15" s="31"/>
      <c r="H15" s="143"/>
      <c r="I15" s="167">
        <f t="shared" si="1"/>
        <v>0</v>
      </c>
      <c r="J15" s="145"/>
      <c r="K15" s="146">
        <f t="shared" si="2"/>
        <v>0</v>
      </c>
      <c r="L15" s="193"/>
      <c r="M15" s="146">
        <f t="shared" si="3"/>
        <v>0</v>
      </c>
      <c r="N15" s="146">
        <f t="shared" si="4"/>
        <v>0</v>
      </c>
      <c r="U15" s="9"/>
    </row>
    <row r="16" spans="1:22" ht="13" customHeight="1">
      <c r="A16" s="23">
        <f t="shared" si="0"/>
        <v>7</v>
      </c>
      <c r="B16" s="1"/>
      <c r="D16" s="62"/>
      <c r="G16" s="31"/>
      <c r="H16" s="143"/>
      <c r="I16" s="167">
        <f t="shared" si="1"/>
        <v>0</v>
      </c>
      <c r="J16" s="145"/>
      <c r="K16" s="146">
        <f t="shared" si="2"/>
        <v>0</v>
      </c>
      <c r="L16" s="193"/>
      <c r="M16" s="146">
        <f t="shared" si="3"/>
        <v>0</v>
      </c>
      <c r="N16" s="146">
        <f t="shared" si="4"/>
        <v>0</v>
      </c>
      <c r="P16" s="4"/>
      <c r="U16" s="9"/>
    </row>
    <row r="17" spans="1:21" ht="13" customHeight="1">
      <c r="A17" s="23">
        <f t="shared" si="0"/>
        <v>8</v>
      </c>
      <c r="B17" s="1"/>
      <c r="D17" s="62"/>
      <c r="G17" s="31"/>
      <c r="H17" s="143"/>
      <c r="I17" s="167">
        <f t="shared" si="1"/>
        <v>0</v>
      </c>
      <c r="J17" s="145"/>
      <c r="K17" s="146">
        <f t="shared" si="2"/>
        <v>0</v>
      </c>
      <c r="L17" s="193"/>
      <c r="M17" s="146">
        <f t="shared" si="3"/>
        <v>0</v>
      </c>
      <c r="N17" s="146">
        <f t="shared" si="4"/>
        <v>0</v>
      </c>
      <c r="U17" s="9"/>
    </row>
    <row r="18" spans="1:21" ht="13" customHeight="1">
      <c r="A18" s="23">
        <f t="shared" si="0"/>
        <v>9</v>
      </c>
      <c r="B18" s="1"/>
      <c r="D18" s="62"/>
      <c r="G18" s="31"/>
      <c r="H18" s="143"/>
      <c r="I18" s="167">
        <f t="shared" si="1"/>
        <v>0</v>
      </c>
      <c r="J18" s="145"/>
      <c r="K18" s="146">
        <f t="shared" si="2"/>
        <v>0</v>
      </c>
      <c r="L18" s="193"/>
      <c r="M18" s="146">
        <f t="shared" si="3"/>
        <v>0</v>
      </c>
      <c r="N18" s="146">
        <f t="shared" si="4"/>
        <v>0</v>
      </c>
    </row>
    <row r="19" spans="1:21" ht="13" customHeight="1">
      <c r="A19" s="23">
        <f t="shared" si="0"/>
        <v>10</v>
      </c>
      <c r="B19" s="1"/>
      <c r="D19" s="62"/>
      <c r="G19" s="31"/>
      <c r="H19" s="143"/>
      <c r="I19" s="167">
        <f t="shared" si="1"/>
        <v>0</v>
      </c>
      <c r="J19" s="145"/>
      <c r="K19" s="146">
        <f t="shared" si="2"/>
        <v>0</v>
      </c>
      <c r="L19" s="193"/>
      <c r="M19" s="146">
        <f t="shared" si="3"/>
        <v>0</v>
      </c>
      <c r="N19" s="146">
        <f t="shared" si="4"/>
        <v>0</v>
      </c>
    </row>
    <row r="20" spans="1:21" ht="13" hidden="1" customHeight="1">
      <c r="A20" s="23">
        <f t="shared" si="0"/>
        <v>11</v>
      </c>
      <c r="D20" s="26"/>
      <c r="G20" s="31"/>
      <c r="H20" s="144"/>
      <c r="I20" s="167">
        <f t="shared" si="1"/>
        <v>0</v>
      </c>
      <c r="J20" s="146"/>
      <c r="K20" s="146">
        <f t="shared" si="2"/>
        <v>0</v>
      </c>
      <c r="L20" s="193"/>
      <c r="M20" s="146">
        <f t="shared" si="3"/>
        <v>0</v>
      </c>
      <c r="N20" s="146">
        <f t="shared" si="4"/>
        <v>0</v>
      </c>
    </row>
    <row r="21" spans="1:21" ht="13" hidden="1" customHeight="1">
      <c r="A21" s="23">
        <f t="shared" si="0"/>
        <v>12</v>
      </c>
      <c r="D21" s="26"/>
      <c r="G21" s="31"/>
      <c r="H21" s="144"/>
      <c r="I21" s="167">
        <f t="shared" si="1"/>
        <v>0</v>
      </c>
      <c r="J21" s="146"/>
      <c r="K21" s="146">
        <f t="shared" si="2"/>
        <v>0</v>
      </c>
      <c r="L21" s="193"/>
      <c r="M21" s="146">
        <f t="shared" si="3"/>
        <v>0</v>
      </c>
      <c r="N21" s="146">
        <f t="shared" si="4"/>
        <v>0</v>
      </c>
    </row>
    <row r="22" spans="1:21" ht="13" hidden="1" customHeight="1">
      <c r="A22" s="23">
        <f t="shared" si="0"/>
        <v>13</v>
      </c>
      <c r="D22" s="26"/>
      <c r="G22" s="31"/>
      <c r="H22" s="144"/>
      <c r="I22" s="167">
        <f t="shared" si="1"/>
        <v>0</v>
      </c>
      <c r="J22" s="146"/>
      <c r="K22" s="146">
        <f t="shared" si="2"/>
        <v>0</v>
      </c>
      <c r="L22" s="193"/>
      <c r="M22" s="146">
        <f t="shared" si="3"/>
        <v>0</v>
      </c>
      <c r="N22" s="146">
        <f t="shared" si="4"/>
        <v>0</v>
      </c>
    </row>
    <row r="23" spans="1:21" ht="13" hidden="1" customHeight="1">
      <c r="A23" s="23">
        <f t="shared" si="0"/>
        <v>14</v>
      </c>
      <c r="D23" s="26"/>
      <c r="G23" s="31"/>
      <c r="H23" s="144"/>
      <c r="I23" s="167">
        <f t="shared" si="1"/>
        <v>0</v>
      </c>
      <c r="J23" s="146"/>
      <c r="K23" s="146">
        <f t="shared" si="2"/>
        <v>0</v>
      </c>
      <c r="L23" s="193"/>
      <c r="M23" s="146">
        <f t="shared" si="3"/>
        <v>0</v>
      </c>
      <c r="N23" s="146">
        <f t="shared" si="4"/>
        <v>0</v>
      </c>
    </row>
    <row r="24" spans="1:21" ht="13" hidden="1" customHeight="1">
      <c r="A24" s="23">
        <f t="shared" si="0"/>
        <v>15</v>
      </c>
      <c r="D24" s="26"/>
      <c r="G24" s="31"/>
      <c r="H24" s="144"/>
      <c r="I24" s="167">
        <f t="shared" si="1"/>
        <v>0</v>
      </c>
      <c r="J24" s="146"/>
      <c r="K24" s="146">
        <f t="shared" si="2"/>
        <v>0</v>
      </c>
      <c r="L24" s="193"/>
      <c r="M24" s="146">
        <f t="shared" si="3"/>
        <v>0</v>
      </c>
      <c r="N24" s="146">
        <f t="shared" si="4"/>
        <v>0</v>
      </c>
    </row>
    <row r="25" spans="1:21" ht="13" hidden="1" customHeight="1">
      <c r="A25" s="23">
        <f t="shared" si="0"/>
        <v>16</v>
      </c>
      <c r="D25" s="26"/>
      <c r="G25" s="31"/>
      <c r="H25" s="144"/>
      <c r="I25" s="167">
        <f t="shared" si="1"/>
        <v>0</v>
      </c>
      <c r="J25" s="146"/>
      <c r="K25" s="146">
        <f t="shared" si="2"/>
        <v>0</v>
      </c>
      <c r="L25" s="193"/>
      <c r="M25" s="146">
        <f t="shared" si="3"/>
        <v>0</v>
      </c>
      <c r="N25" s="146">
        <f t="shared" si="4"/>
        <v>0</v>
      </c>
    </row>
    <row r="26" spans="1:21" ht="13" hidden="1" customHeight="1">
      <c r="A26" s="23">
        <f t="shared" si="0"/>
        <v>17</v>
      </c>
      <c r="D26" s="26"/>
      <c r="G26" s="31"/>
      <c r="H26" s="144"/>
      <c r="I26" s="167">
        <f t="shared" si="1"/>
        <v>0</v>
      </c>
      <c r="J26" s="146"/>
      <c r="K26" s="146">
        <f t="shared" si="2"/>
        <v>0</v>
      </c>
      <c r="L26" s="193"/>
      <c r="M26" s="146">
        <f t="shared" si="3"/>
        <v>0</v>
      </c>
      <c r="N26" s="146">
        <f t="shared" si="4"/>
        <v>0</v>
      </c>
    </row>
    <row r="27" spans="1:21" ht="13" hidden="1" customHeight="1">
      <c r="A27" s="23">
        <f t="shared" si="0"/>
        <v>18</v>
      </c>
      <c r="D27" s="26"/>
      <c r="G27" s="31"/>
      <c r="H27" s="144"/>
      <c r="I27" s="167">
        <f t="shared" si="1"/>
        <v>0</v>
      </c>
      <c r="J27" s="146"/>
      <c r="K27" s="146">
        <f t="shared" si="2"/>
        <v>0</v>
      </c>
      <c r="L27" s="193"/>
      <c r="M27" s="146">
        <f t="shared" si="3"/>
        <v>0</v>
      </c>
      <c r="N27" s="146">
        <f t="shared" si="4"/>
        <v>0</v>
      </c>
    </row>
    <row r="28" spans="1:21" ht="13" hidden="1" customHeight="1">
      <c r="A28" s="23">
        <f t="shared" si="0"/>
        <v>19</v>
      </c>
      <c r="D28" s="26"/>
      <c r="G28" s="31"/>
      <c r="H28" s="144"/>
      <c r="I28" s="167">
        <f t="shared" si="1"/>
        <v>0</v>
      </c>
      <c r="J28" s="146"/>
      <c r="K28" s="146">
        <f t="shared" si="2"/>
        <v>0</v>
      </c>
      <c r="L28" s="193"/>
      <c r="M28" s="146">
        <f t="shared" si="3"/>
        <v>0</v>
      </c>
      <c r="N28" s="146">
        <f t="shared" si="4"/>
        <v>0</v>
      </c>
    </row>
    <row r="29" spans="1:21" ht="13" hidden="1" customHeight="1">
      <c r="A29" s="23">
        <f t="shared" si="0"/>
        <v>20</v>
      </c>
      <c r="D29" s="26"/>
      <c r="G29" s="31"/>
      <c r="H29" s="144"/>
      <c r="I29" s="167">
        <f t="shared" si="1"/>
        <v>0</v>
      </c>
      <c r="J29" s="146"/>
      <c r="K29" s="146">
        <f t="shared" si="2"/>
        <v>0</v>
      </c>
      <c r="L29" s="193"/>
      <c r="M29" s="146">
        <f t="shared" si="3"/>
        <v>0</v>
      </c>
      <c r="N29" s="146">
        <f t="shared" si="4"/>
        <v>0</v>
      </c>
    </row>
    <row r="30" spans="1:21" ht="13" hidden="1" customHeight="1">
      <c r="A30" s="23">
        <f t="shared" si="0"/>
        <v>21</v>
      </c>
      <c r="D30" s="26"/>
      <c r="G30" s="31"/>
      <c r="H30" s="144"/>
      <c r="I30" s="167">
        <f t="shared" si="1"/>
        <v>0</v>
      </c>
      <c r="J30" s="146"/>
      <c r="K30" s="146">
        <f t="shared" si="2"/>
        <v>0</v>
      </c>
      <c r="L30" s="193"/>
      <c r="M30" s="146">
        <f t="shared" si="3"/>
        <v>0</v>
      </c>
      <c r="N30" s="146">
        <f t="shared" si="4"/>
        <v>0</v>
      </c>
    </row>
    <row r="31" spans="1:21" ht="13" hidden="1" customHeight="1">
      <c r="A31" s="23">
        <f t="shared" si="0"/>
        <v>22</v>
      </c>
      <c r="D31" s="26"/>
      <c r="G31" s="31"/>
      <c r="H31" s="144"/>
      <c r="I31" s="167">
        <f t="shared" si="1"/>
        <v>0</v>
      </c>
      <c r="J31" s="146"/>
      <c r="K31" s="146">
        <f t="shared" si="2"/>
        <v>0</v>
      </c>
      <c r="L31" s="193"/>
      <c r="M31" s="146">
        <f t="shared" si="3"/>
        <v>0</v>
      </c>
      <c r="N31" s="146">
        <f t="shared" si="4"/>
        <v>0</v>
      </c>
    </row>
    <row r="32" spans="1:21" ht="13" hidden="1" customHeight="1">
      <c r="A32" s="23">
        <f t="shared" si="0"/>
        <v>23</v>
      </c>
      <c r="D32" s="26"/>
      <c r="G32" s="31"/>
      <c r="H32" s="144"/>
      <c r="I32" s="167">
        <f t="shared" si="1"/>
        <v>0</v>
      </c>
      <c r="J32" s="146"/>
      <c r="K32" s="146">
        <f t="shared" si="2"/>
        <v>0</v>
      </c>
      <c r="L32" s="193"/>
      <c r="M32" s="146">
        <f t="shared" si="3"/>
        <v>0</v>
      </c>
      <c r="N32" s="146">
        <f t="shared" si="4"/>
        <v>0</v>
      </c>
    </row>
    <row r="33" spans="1:22" ht="13" hidden="1" customHeight="1">
      <c r="A33" s="23">
        <f t="shared" si="0"/>
        <v>24</v>
      </c>
      <c r="D33" s="26"/>
      <c r="G33" s="31"/>
      <c r="H33" s="144"/>
      <c r="I33" s="167">
        <f t="shared" si="1"/>
        <v>0</v>
      </c>
      <c r="J33" s="146"/>
      <c r="K33" s="146">
        <f t="shared" si="2"/>
        <v>0</v>
      </c>
      <c r="L33" s="193"/>
      <c r="M33" s="146">
        <f t="shared" si="3"/>
        <v>0</v>
      </c>
      <c r="N33" s="146">
        <f t="shared" si="4"/>
        <v>0</v>
      </c>
    </row>
    <row r="34" spans="1:22" ht="13" customHeight="1">
      <c r="H34" s="28"/>
      <c r="I34" s="70"/>
      <c r="K34" s="149">
        <f>SUM(K10:K33)</f>
        <v>0</v>
      </c>
      <c r="L34" s="194"/>
      <c r="M34" s="149">
        <f>SUM(M10:M33)</f>
        <v>0</v>
      </c>
      <c r="N34" s="149">
        <f>SUM(N10:N33)</f>
        <v>0</v>
      </c>
    </row>
    <row r="35" spans="1:22" ht="13" customHeight="1">
      <c r="I35" s="58"/>
      <c r="P35" s="4"/>
    </row>
    <row r="36" spans="1:22" s="38" customFormat="1" ht="13" customHeight="1">
      <c r="A36" s="181" t="s">
        <v>118</v>
      </c>
      <c r="B36" s="181"/>
      <c r="C36" s="181"/>
      <c r="D36" s="181"/>
      <c r="E36" s="181"/>
      <c r="F36" s="182"/>
      <c r="G36" s="182"/>
      <c r="H36" s="183"/>
      <c r="J36" s="221" t="s">
        <v>109</v>
      </c>
      <c r="K36" s="222"/>
      <c r="L36" s="190"/>
      <c r="M36" s="41"/>
      <c r="N36" s="44" t="s">
        <v>0</v>
      </c>
      <c r="O36" s="51">
        <f>N50</f>
        <v>0</v>
      </c>
      <c r="V36" s="45"/>
    </row>
    <row r="37" spans="1:22" ht="13">
      <c r="A37" s="10"/>
      <c r="B37" s="3"/>
      <c r="C37" s="3"/>
      <c r="D37" s="3"/>
      <c r="E37" s="3"/>
      <c r="F37" s="5"/>
      <c r="G37" s="5"/>
      <c r="H37" s="6"/>
      <c r="I37" s="94"/>
      <c r="J37" s="6"/>
      <c r="K37" s="6"/>
      <c r="L37" s="189"/>
      <c r="M37" s="6"/>
      <c r="N37" s="11"/>
      <c r="V37" s="9"/>
    </row>
    <row r="38" spans="1:22" ht="13" customHeight="1">
      <c r="A38" s="12"/>
      <c r="B38" s="3"/>
      <c r="C38" s="13"/>
      <c r="D38" s="3"/>
      <c r="E38" s="3"/>
      <c r="F38" s="5"/>
      <c r="G38" s="14"/>
      <c r="H38" s="15" t="s">
        <v>114</v>
      </c>
      <c r="I38" s="7" t="s">
        <v>115</v>
      </c>
      <c r="J38" s="140" t="s">
        <v>116</v>
      </c>
      <c r="K38" s="141" t="s">
        <v>2</v>
      </c>
      <c r="L38" s="191" t="s">
        <v>3</v>
      </c>
      <c r="N38" s="16"/>
    </row>
    <row r="39" spans="1:22" ht="13" customHeight="1">
      <c r="A39" s="17"/>
      <c r="B39" s="18" t="s">
        <v>4</v>
      </c>
      <c r="C39" s="19"/>
      <c r="D39" s="17" t="s">
        <v>5</v>
      </c>
      <c r="E39" s="19"/>
      <c r="F39" s="20"/>
      <c r="G39" s="20"/>
      <c r="H39" s="21" t="s">
        <v>113</v>
      </c>
      <c r="I39" s="22" t="s">
        <v>113</v>
      </c>
      <c r="J39" s="21" t="s">
        <v>2</v>
      </c>
      <c r="K39" s="21" t="s">
        <v>6</v>
      </c>
      <c r="L39" s="192" t="s">
        <v>42</v>
      </c>
      <c r="M39" s="21" t="s">
        <v>3</v>
      </c>
      <c r="N39" s="21" t="s">
        <v>7</v>
      </c>
      <c r="P39" s="163" t="s">
        <v>97</v>
      </c>
      <c r="S39" s="3"/>
    </row>
    <row r="40" spans="1:22" ht="13" customHeight="1">
      <c r="A40" s="23">
        <v>1</v>
      </c>
      <c r="B40" s="214"/>
      <c r="C40" s="215"/>
      <c r="D40" s="214" t="s">
        <v>87</v>
      </c>
      <c r="E40" s="216"/>
      <c r="F40" s="217"/>
      <c r="G40" s="217"/>
      <c r="H40" s="224"/>
      <c r="I40" s="225"/>
      <c r="J40" s="223"/>
      <c r="K40" s="146">
        <f>(J40/9*I40)+(J40/9*H40)</f>
        <v>0</v>
      </c>
      <c r="L40" s="219">
        <v>0.32650000000000001</v>
      </c>
      <c r="M40" s="146">
        <f>+K40*L40</f>
        <v>0</v>
      </c>
      <c r="N40" s="146">
        <f>+K40+M40</f>
        <v>0</v>
      </c>
      <c r="P40" s="142">
        <f>(IF((J40+J40/9*I40)=0,0,K40/(J40+J40/9*I40)))</f>
        <v>0</v>
      </c>
      <c r="U40" s="9"/>
    </row>
    <row r="41" spans="1:22" ht="13" customHeight="1">
      <c r="A41" s="23">
        <f t="shared" ref="A41:A49" si="5">1+A40</f>
        <v>2</v>
      </c>
      <c r="B41" s="1"/>
      <c r="C41" s="24"/>
      <c r="D41" s="1"/>
      <c r="H41" s="95"/>
      <c r="I41" s="96"/>
      <c r="J41" s="145"/>
      <c r="K41" s="146">
        <f t="shared" ref="K41:K49" si="6">(J41/9*I41)+(J41/9*H41)</f>
        <v>0</v>
      </c>
      <c r="L41" s="193"/>
      <c r="M41" s="146">
        <f t="shared" ref="M41:M49" si="7">+K41*L41</f>
        <v>0</v>
      </c>
      <c r="N41" s="146">
        <f t="shared" ref="N41:N49" si="8">+K41+M41</f>
        <v>0</v>
      </c>
      <c r="P41" s="142">
        <f t="shared" ref="P41:P49" si="9">(IF((J41+J41/9*I41)=0,0,K41/(J41+J41/9*I41)))</f>
        <v>0</v>
      </c>
      <c r="U41" s="9"/>
    </row>
    <row r="42" spans="1:22" ht="13" customHeight="1">
      <c r="A42" s="23">
        <f t="shared" si="5"/>
        <v>3</v>
      </c>
      <c r="B42" s="1"/>
      <c r="C42" s="24"/>
      <c r="D42" s="1"/>
      <c r="H42" s="95"/>
      <c r="I42" s="96"/>
      <c r="J42" s="145"/>
      <c r="K42" s="146">
        <f t="shared" si="6"/>
        <v>0</v>
      </c>
      <c r="L42" s="193"/>
      <c r="M42" s="146">
        <f t="shared" si="7"/>
        <v>0</v>
      </c>
      <c r="N42" s="146">
        <f t="shared" si="8"/>
        <v>0</v>
      </c>
      <c r="P42" s="142">
        <f t="shared" si="9"/>
        <v>0</v>
      </c>
      <c r="U42" s="9"/>
    </row>
    <row r="43" spans="1:22" ht="13" customHeight="1">
      <c r="A43" s="23">
        <f t="shared" si="5"/>
        <v>4</v>
      </c>
      <c r="B43" s="1"/>
      <c r="C43" s="24"/>
      <c r="D43" s="1"/>
      <c r="H43" s="95"/>
      <c r="I43" s="96"/>
      <c r="J43" s="145"/>
      <c r="K43" s="146">
        <f t="shared" si="6"/>
        <v>0</v>
      </c>
      <c r="L43" s="193"/>
      <c r="M43" s="146">
        <f t="shared" si="7"/>
        <v>0</v>
      </c>
      <c r="N43" s="146">
        <f t="shared" si="8"/>
        <v>0</v>
      </c>
      <c r="P43" s="142">
        <f t="shared" si="9"/>
        <v>0</v>
      </c>
      <c r="U43" s="9"/>
    </row>
    <row r="44" spans="1:22" ht="13" customHeight="1">
      <c r="A44" s="23">
        <f t="shared" si="5"/>
        <v>5</v>
      </c>
      <c r="B44" s="1"/>
      <c r="C44" s="24"/>
      <c r="D44" s="1"/>
      <c r="E44" s="25"/>
      <c r="H44" s="95"/>
      <c r="I44" s="96"/>
      <c r="J44" s="145"/>
      <c r="K44" s="146">
        <f t="shared" si="6"/>
        <v>0</v>
      </c>
      <c r="L44" s="193"/>
      <c r="M44" s="146">
        <f t="shared" si="7"/>
        <v>0</v>
      </c>
      <c r="N44" s="146">
        <f t="shared" si="8"/>
        <v>0</v>
      </c>
      <c r="P44" s="142">
        <f t="shared" si="9"/>
        <v>0</v>
      </c>
      <c r="U44" s="9"/>
    </row>
    <row r="45" spans="1:22" ht="13" customHeight="1">
      <c r="A45" s="23">
        <f t="shared" si="5"/>
        <v>6</v>
      </c>
      <c r="B45" s="1"/>
      <c r="C45" s="24"/>
      <c r="D45" s="1"/>
      <c r="H45" s="95"/>
      <c r="I45" s="96"/>
      <c r="J45" s="145"/>
      <c r="K45" s="146">
        <f t="shared" si="6"/>
        <v>0</v>
      </c>
      <c r="L45" s="193"/>
      <c r="M45" s="146">
        <f t="shared" si="7"/>
        <v>0</v>
      </c>
      <c r="N45" s="146">
        <f t="shared" si="8"/>
        <v>0</v>
      </c>
      <c r="P45" s="142">
        <f t="shared" si="9"/>
        <v>0</v>
      </c>
      <c r="U45" s="9"/>
    </row>
    <row r="46" spans="1:22" ht="13" customHeight="1">
      <c r="A46" s="23">
        <f t="shared" si="5"/>
        <v>7</v>
      </c>
      <c r="B46" s="1"/>
      <c r="D46" s="62"/>
      <c r="G46" s="27"/>
      <c r="H46" s="95"/>
      <c r="I46" s="96"/>
      <c r="J46" s="145"/>
      <c r="K46" s="146">
        <f t="shared" si="6"/>
        <v>0</v>
      </c>
      <c r="L46" s="193"/>
      <c r="M46" s="146">
        <f t="shared" si="7"/>
        <v>0</v>
      </c>
      <c r="N46" s="146">
        <f t="shared" si="8"/>
        <v>0</v>
      </c>
      <c r="P46" s="142">
        <f t="shared" si="9"/>
        <v>0</v>
      </c>
      <c r="U46" s="9"/>
    </row>
    <row r="47" spans="1:22" ht="13" customHeight="1">
      <c r="A47" s="23">
        <f t="shared" si="5"/>
        <v>8</v>
      </c>
      <c r="B47" s="1"/>
      <c r="D47" s="62"/>
      <c r="G47" s="27"/>
      <c r="H47" s="95"/>
      <c r="I47" s="96"/>
      <c r="J47" s="145"/>
      <c r="K47" s="146">
        <f t="shared" si="6"/>
        <v>0</v>
      </c>
      <c r="L47" s="193"/>
      <c r="M47" s="146">
        <f t="shared" si="7"/>
        <v>0</v>
      </c>
      <c r="N47" s="146">
        <f t="shared" si="8"/>
        <v>0</v>
      </c>
      <c r="P47" s="142">
        <f t="shared" si="9"/>
        <v>0</v>
      </c>
      <c r="U47" s="9"/>
    </row>
    <row r="48" spans="1:22" ht="13" customHeight="1">
      <c r="A48" s="23">
        <f t="shared" si="5"/>
        <v>9</v>
      </c>
      <c r="B48" s="1"/>
      <c r="D48" s="62"/>
      <c r="G48" s="27"/>
      <c r="H48" s="95"/>
      <c r="I48" s="96"/>
      <c r="J48" s="145"/>
      <c r="K48" s="146">
        <f t="shared" si="6"/>
        <v>0</v>
      </c>
      <c r="L48" s="193"/>
      <c r="M48" s="146">
        <f t="shared" si="7"/>
        <v>0</v>
      </c>
      <c r="N48" s="146">
        <f t="shared" si="8"/>
        <v>0</v>
      </c>
      <c r="P48" s="142">
        <f t="shared" si="9"/>
        <v>0</v>
      </c>
    </row>
    <row r="49" spans="1:19" ht="13" customHeight="1">
      <c r="A49" s="23">
        <f t="shared" si="5"/>
        <v>10</v>
      </c>
      <c r="B49" s="1"/>
      <c r="D49" s="62"/>
      <c r="G49" s="27"/>
      <c r="H49" s="95"/>
      <c r="I49" s="96"/>
      <c r="J49" s="145"/>
      <c r="K49" s="146">
        <f t="shared" si="6"/>
        <v>0</v>
      </c>
      <c r="L49" s="193"/>
      <c r="M49" s="146">
        <f t="shared" si="7"/>
        <v>0</v>
      </c>
      <c r="N49" s="146">
        <f t="shared" si="8"/>
        <v>0</v>
      </c>
      <c r="P49" s="142">
        <f t="shared" si="9"/>
        <v>0</v>
      </c>
    </row>
    <row r="50" spans="1:19" s="3" customFormat="1" ht="13" customHeight="1">
      <c r="B50" s="1"/>
      <c r="C50" s="2"/>
      <c r="D50" s="1"/>
      <c r="E50" s="1"/>
      <c r="F50" s="63"/>
      <c r="G50" s="25"/>
      <c r="H50" s="37"/>
      <c r="I50" s="7"/>
      <c r="J50" s="6"/>
      <c r="K50" s="149">
        <f>SUM(K40:K49)</f>
        <v>0</v>
      </c>
      <c r="L50" s="195"/>
      <c r="M50" s="149">
        <f>SUM(M40:M49)</f>
        <v>0</v>
      </c>
      <c r="N50" s="149">
        <f>SUM(N40:N49)</f>
        <v>0</v>
      </c>
      <c r="O50" s="4"/>
    </row>
    <row r="51" spans="1:19" s="3" customFormat="1" ht="13" customHeight="1">
      <c r="B51" s="1"/>
      <c r="C51" s="2"/>
      <c r="D51" s="1"/>
      <c r="E51" s="1"/>
      <c r="F51" s="63"/>
      <c r="G51" s="25"/>
      <c r="H51" s="37"/>
      <c r="I51" s="7"/>
      <c r="J51" s="6"/>
      <c r="K51" s="47"/>
      <c r="L51" s="189"/>
      <c r="M51" s="47"/>
      <c r="N51" s="47"/>
      <c r="O51" s="4"/>
    </row>
    <row r="52" spans="1:19" ht="13" customHeight="1">
      <c r="D52" s="2" t="s">
        <v>44</v>
      </c>
      <c r="F52" s="25" t="s">
        <v>45</v>
      </c>
      <c r="H52" s="47"/>
      <c r="J52" s="9"/>
      <c r="K52" s="168"/>
      <c r="L52" s="196"/>
      <c r="M52" s="169"/>
      <c r="P52" s="9"/>
      <c r="Q52" s="4"/>
      <c r="R52" s="4"/>
      <c r="S52" s="4"/>
    </row>
    <row r="53" spans="1:19" s="35" customFormat="1" ht="13" customHeight="1">
      <c r="A53" s="35" t="s">
        <v>99</v>
      </c>
      <c r="F53" s="40"/>
      <c r="G53" s="40"/>
      <c r="H53" s="48"/>
      <c r="I53" s="42"/>
      <c r="J53" s="43"/>
      <c r="K53" s="170"/>
      <c r="L53" s="197"/>
      <c r="M53" s="171"/>
      <c r="N53" s="41" t="s">
        <v>0</v>
      </c>
      <c r="O53" s="51">
        <f>H56</f>
        <v>0</v>
      </c>
      <c r="P53" s="43"/>
      <c r="Q53" s="41"/>
    </row>
    <row r="54" spans="1:19" s="3" customFormat="1" ht="13" customHeight="1">
      <c r="B54" s="1"/>
      <c r="C54" s="2" t="s">
        <v>8</v>
      </c>
      <c r="D54" s="1">
        <v>1</v>
      </c>
      <c r="E54" s="1"/>
      <c r="F54" s="63">
        <v>0</v>
      </c>
      <c r="G54" s="30"/>
      <c r="H54" s="37">
        <f>D54*F54</f>
        <v>0</v>
      </c>
      <c r="I54" s="2"/>
      <c r="J54" s="9"/>
      <c r="K54" s="168"/>
      <c r="L54" s="196"/>
      <c r="M54" s="169"/>
      <c r="N54" s="4"/>
      <c r="O54" s="4"/>
      <c r="P54" s="9"/>
      <c r="Q54" s="4"/>
      <c r="R54" s="4"/>
      <c r="S54" s="4"/>
    </row>
    <row r="55" spans="1:19" ht="13" customHeight="1">
      <c r="B55" s="1"/>
      <c r="C55" s="2" t="s">
        <v>8</v>
      </c>
      <c r="D55" s="1">
        <v>1</v>
      </c>
      <c r="E55" s="1"/>
      <c r="F55" s="63">
        <v>0</v>
      </c>
      <c r="G55" s="30"/>
      <c r="H55" s="49">
        <f>D55*F55</f>
        <v>0</v>
      </c>
      <c r="I55" s="2"/>
      <c r="J55" s="9"/>
      <c r="K55" s="168"/>
      <c r="L55" s="196"/>
      <c r="M55" s="169"/>
      <c r="P55" s="9"/>
      <c r="Q55" s="4"/>
      <c r="R55" s="4"/>
      <c r="S55" s="4"/>
    </row>
    <row r="56" spans="1:19" ht="13" customHeight="1">
      <c r="F56" s="29"/>
      <c r="H56" s="47">
        <f>SUM(H54:H55)</f>
        <v>0</v>
      </c>
      <c r="I56" s="2"/>
      <c r="J56" s="9"/>
      <c r="K56" s="168"/>
      <c r="L56" s="196"/>
      <c r="M56" s="169"/>
      <c r="P56" s="9"/>
      <c r="Q56" s="4"/>
      <c r="R56" s="4"/>
      <c r="S56" s="4"/>
    </row>
    <row r="57" spans="1:19" ht="13" customHeight="1">
      <c r="F57" s="29"/>
      <c r="H57" s="47"/>
      <c r="I57" s="2"/>
      <c r="J57" s="9"/>
      <c r="K57" s="168"/>
      <c r="L57" s="196"/>
      <c r="M57" s="169"/>
      <c r="P57" s="9"/>
      <c r="Q57" s="4"/>
      <c r="R57" s="4"/>
      <c r="S57" s="4"/>
    </row>
    <row r="58" spans="1:19" ht="13" customHeight="1">
      <c r="A58" s="38"/>
      <c r="D58" s="2" t="s">
        <v>44</v>
      </c>
      <c r="F58" s="25" t="s">
        <v>45</v>
      </c>
      <c r="H58" s="47"/>
      <c r="J58" s="9"/>
      <c r="K58" s="168"/>
      <c r="L58" s="196"/>
      <c r="M58" s="169"/>
      <c r="P58" s="9"/>
      <c r="Q58" s="4"/>
      <c r="R58" s="4"/>
      <c r="S58" s="39"/>
    </row>
    <row r="59" spans="1:19" s="35" customFormat="1" ht="13" customHeight="1">
      <c r="A59" s="35" t="s">
        <v>100</v>
      </c>
      <c r="F59" s="46"/>
      <c r="G59" s="40"/>
      <c r="H59" s="48"/>
      <c r="I59" s="42"/>
      <c r="J59" s="43"/>
      <c r="K59" s="170"/>
      <c r="L59" s="197"/>
      <c r="M59" s="171"/>
      <c r="N59" s="41" t="s">
        <v>0</v>
      </c>
      <c r="O59" s="51">
        <f>H65</f>
        <v>0</v>
      </c>
      <c r="P59" s="43"/>
      <c r="Q59" s="41"/>
    </row>
    <row r="60" spans="1:19" s="3" customFormat="1" ht="13" customHeight="1">
      <c r="B60" s="1"/>
      <c r="C60" s="2" t="s">
        <v>8</v>
      </c>
      <c r="D60" s="1">
        <v>1</v>
      </c>
      <c r="E60" s="1"/>
      <c r="F60" s="63">
        <v>0</v>
      </c>
      <c r="G60" s="25"/>
      <c r="H60" s="37">
        <f>D60*F60</f>
        <v>0</v>
      </c>
      <c r="I60" s="7"/>
      <c r="J60" s="8"/>
      <c r="K60" s="172"/>
      <c r="L60" s="198"/>
      <c r="M60" s="173"/>
      <c r="N60" s="6"/>
      <c r="O60" s="6"/>
      <c r="P60" s="8"/>
      <c r="Q60" s="6"/>
      <c r="R60" s="6"/>
      <c r="S60" s="4"/>
    </row>
    <row r="61" spans="1:19" s="3" customFormat="1" ht="13" customHeight="1">
      <c r="B61" s="1"/>
      <c r="C61" s="2" t="s">
        <v>8</v>
      </c>
      <c r="D61" s="1">
        <v>1</v>
      </c>
      <c r="E61" s="1"/>
      <c r="F61" s="63">
        <v>0</v>
      </c>
      <c r="G61" s="25"/>
      <c r="H61" s="37">
        <f>D61*F61</f>
        <v>0</v>
      </c>
      <c r="I61" s="7"/>
      <c r="J61" s="8"/>
      <c r="K61" s="172"/>
      <c r="L61" s="198"/>
      <c r="M61" s="173"/>
      <c r="N61" s="6"/>
      <c r="O61" s="6"/>
      <c r="P61" s="8"/>
      <c r="Q61" s="6"/>
      <c r="R61" s="6"/>
      <c r="S61" s="4"/>
    </row>
    <row r="62" spans="1:19" s="3" customFormat="1" ht="13" customHeight="1">
      <c r="B62" s="1"/>
      <c r="C62" s="2" t="s">
        <v>8</v>
      </c>
      <c r="D62" s="1">
        <v>1</v>
      </c>
      <c r="E62" s="1"/>
      <c r="F62" s="63">
        <v>0</v>
      </c>
      <c r="G62" s="25"/>
      <c r="H62" s="37">
        <f>D62*F62</f>
        <v>0</v>
      </c>
      <c r="I62" s="7"/>
      <c r="J62" s="8"/>
      <c r="K62" s="172"/>
      <c r="L62" s="198"/>
      <c r="M62" s="173"/>
      <c r="N62" s="6"/>
      <c r="O62" s="6"/>
      <c r="P62" s="8"/>
      <c r="Q62" s="6"/>
      <c r="R62" s="6"/>
      <c r="S62" s="4"/>
    </row>
    <row r="63" spans="1:19" s="3" customFormat="1" ht="13" customHeight="1">
      <c r="B63" s="1"/>
      <c r="C63" s="2" t="s">
        <v>8</v>
      </c>
      <c r="D63" s="1">
        <v>1</v>
      </c>
      <c r="E63" s="1"/>
      <c r="F63" s="63">
        <v>0</v>
      </c>
      <c r="G63" s="25"/>
      <c r="H63" s="37">
        <f>D63*F63</f>
        <v>0</v>
      </c>
      <c r="I63" s="7"/>
      <c r="J63" s="8"/>
      <c r="K63" s="172"/>
      <c r="L63" s="198"/>
      <c r="M63" s="173"/>
      <c r="N63" s="6"/>
      <c r="O63" s="6"/>
      <c r="P63" s="8"/>
      <c r="Q63" s="6"/>
      <c r="R63" s="6"/>
      <c r="S63" s="4"/>
    </row>
    <row r="64" spans="1:19" s="3" customFormat="1" ht="13" customHeight="1">
      <c r="B64" s="1"/>
      <c r="C64" s="2" t="s">
        <v>8</v>
      </c>
      <c r="D64" s="1">
        <v>1</v>
      </c>
      <c r="E64" s="1"/>
      <c r="F64" s="63">
        <v>0</v>
      </c>
      <c r="G64" s="25"/>
      <c r="H64" s="49">
        <f>D64*F64</f>
        <v>0</v>
      </c>
      <c r="I64" s="7"/>
      <c r="J64" s="8"/>
      <c r="K64" s="172"/>
      <c r="L64" s="198"/>
      <c r="M64" s="173"/>
      <c r="N64" s="6"/>
      <c r="O64" s="6"/>
      <c r="P64" s="8"/>
      <c r="Q64" s="6"/>
      <c r="R64" s="6"/>
      <c r="S64" s="4"/>
    </row>
    <row r="65" spans="1:19" ht="13" customHeight="1">
      <c r="F65" s="29"/>
      <c r="H65" s="47">
        <f>SUM(H60:H64)</f>
        <v>0</v>
      </c>
      <c r="J65" s="9"/>
      <c r="K65" s="168"/>
      <c r="L65" s="196"/>
      <c r="M65" s="169"/>
      <c r="P65" s="9"/>
      <c r="Q65" s="4"/>
      <c r="R65" s="4"/>
      <c r="S65" s="4"/>
    </row>
    <row r="66" spans="1:19" ht="13" customHeight="1">
      <c r="F66" s="29"/>
      <c r="H66" s="47"/>
    </row>
    <row r="67" spans="1:19" ht="13" customHeight="1">
      <c r="D67" s="2" t="s">
        <v>44</v>
      </c>
      <c r="F67" s="25" t="s">
        <v>45</v>
      </c>
      <c r="H67" s="47"/>
    </row>
    <row r="68" spans="1:19" s="38" customFormat="1" ht="13" customHeight="1">
      <c r="A68" s="35" t="s">
        <v>76</v>
      </c>
      <c r="B68" s="35"/>
      <c r="C68" s="35"/>
      <c r="D68" s="35"/>
      <c r="E68" s="35"/>
      <c r="F68" s="46"/>
      <c r="G68" s="40"/>
      <c r="H68" s="48"/>
      <c r="I68" s="42"/>
      <c r="J68" s="41"/>
      <c r="K68" s="41"/>
      <c r="L68" s="190"/>
      <c r="M68" s="41"/>
      <c r="N68" s="41" t="s">
        <v>0</v>
      </c>
      <c r="O68" s="51">
        <f>H76</f>
        <v>0</v>
      </c>
    </row>
    <row r="69" spans="1:19" ht="13" customHeight="1">
      <c r="B69" s="1"/>
      <c r="C69" s="2" t="s">
        <v>8</v>
      </c>
      <c r="D69" s="1">
        <v>1</v>
      </c>
      <c r="E69" s="1"/>
      <c r="F69" s="63">
        <v>0</v>
      </c>
      <c r="G69" s="30"/>
      <c r="H69" s="37">
        <f t="shared" ref="H69:H75" si="10">D69*F69</f>
        <v>0</v>
      </c>
    </row>
    <row r="70" spans="1:19" ht="13" customHeight="1">
      <c r="B70" s="1"/>
      <c r="C70" s="2" t="s">
        <v>8</v>
      </c>
      <c r="D70" s="1">
        <v>1</v>
      </c>
      <c r="E70" s="1"/>
      <c r="F70" s="63">
        <v>0</v>
      </c>
      <c r="G70" s="30"/>
      <c r="H70" s="37">
        <f t="shared" si="10"/>
        <v>0</v>
      </c>
    </row>
    <row r="71" spans="1:19" ht="13" customHeight="1">
      <c r="B71" s="1"/>
      <c r="C71" s="2" t="s">
        <v>8</v>
      </c>
      <c r="D71" s="1">
        <v>1</v>
      </c>
      <c r="E71" s="1"/>
      <c r="F71" s="63">
        <v>0</v>
      </c>
      <c r="H71" s="37">
        <f t="shared" si="10"/>
        <v>0</v>
      </c>
    </row>
    <row r="72" spans="1:19" ht="13" customHeight="1">
      <c r="B72" s="1"/>
      <c r="C72" s="2" t="s">
        <v>8</v>
      </c>
      <c r="D72" s="1">
        <v>1</v>
      </c>
      <c r="E72" s="1"/>
      <c r="F72" s="63">
        <v>0</v>
      </c>
      <c r="H72" s="37">
        <f t="shared" si="10"/>
        <v>0</v>
      </c>
    </row>
    <row r="73" spans="1:19" ht="13" hidden="1" customHeight="1">
      <c r="B73" s="1"/>
      <c r="C73" s="2" t="s">
        <v>8</v>
      </c>
      <c r="D73" s="1">
        <v>1</v>
      </c>
      <c r="E73" s="1"/>
      <c r="F73" s="63">
        <v>0</v>
      </c>
      <c r="H73" s="37">
        <f t="shared" si="10"/>
        <v>0</v>
      </c>
    </row>
    <row r="74" spans="1:19" ht="13" hidden="1" customHeight="1">
      <c r="B74" s="1"/>
      <c r="C74" s="2" t="s">
        <v>8</v>
      </c>
      <c r="D74" s="1">
        <v>1</v>
      </c>
      <c r="E74" s="1"/>
      <c r="F74" s="63">
        <v>0</v>
      </c>
      <c r="H74" s="37">
        <f t="shared" si="10"/>
        <v>0</v>
      </c>
    </row>
    <row r="75" spans="1:19" ht="13" hidden="1" customHeight="1">
      <c r="B75" s="1"/>
      <c r="C75" s="2" t="s">
        <v>8</v>
      </c>
      <c r="D75" s="1">
        <v>1</v>
      </c>
      <c r="E75" s="1"/>
      <c r="F75" s="63">
        <v>0</v>
      </c>
      <c r="H75" s="49">
        <f t="shared" si="10"/>
        <v>0</v>
      </c>
    </row>
    <row r="76" spans="1:19" ht="13" customHeight="1">
      <c r="F76" s="29"/>
      <c r="H76" s="47">
        <f>SUM(H69:H75)</f>
        <v>0</v>
      </c>
    </row>
    <row r="77" spans="1:19" ht="13" customHeight="1">
      <c r="F77" s="29"/>
      <c r="H77" s="47"/>
    </row>
    <row r="78" spans="1:19" ht="13" customHeight="1">
      <c r="D78" s="2" t="s">
        <v>44</v>
      </c>
      <c r="F78" s="25" t="s">
        <v>45</v>
      </c>
      <c r="H78" s="47"/>
    </row>
    <row r="79" spans="1:19" s="38" customFormat="1" ht="13" customHeight="1">
      <c r="A79" s="35" t="s">
        <v>75</v>
      </c>
      <c r="B79" s="35"/>
      <c r="C79" s="35"/>
      <c r="D79" s="35"/>
      <c r="E79" s="35"/>
      <c r="F79" s="46"/>
      <c r="G79" s="40"/>
      <c r="H79" s="48"/>
      <c r="I79" s="42"/>
      <c r="J79" s="41"/>
      <c r="K79" s="41"/>
      <c r="L79" s="190"/>
      <c r="M79" s="41"/>
      <c r="N79" s="41" t="s">
        <v>0</v>
      </c>
      <c r="O79" s="157">
        <f>H84</f>
        <v>0</v>
      </c>
    </row>
    <row r="80" spans="1:19" ht="13" customHeight="1">
      <c r="B80" s="1"/>
      <c r="C80" s="2" t="s">
        <v>8</v>
      </c>
      <c r="D80" s="1">
        <v>1</v>
      </c>
      <c r="E80" s="64"/>
      <c r="F80" s="63">
        <v>0</v>
      </c>
      <c r="G80" s="30"/>
      <c r="H80" s="37">
        <f>D80*F80</f>
        <v>0</v>
      </c>
      <c r="K80" s="2"/>
      <c r="M80" s="2"/>
    </row>
    <row r="81" spans="1:16" ht="13" customHeight="1">
      <c r="B81" s="1"/>
      <c r="C81" s="2" t="s">
        <v>8</v>
      </c>
      <c r="D81" s="1">
        <v>1</v>
      </c>
      <c r="E81" s="64"/>
      <c r="F81" s="63">
        <v>0</v>
      </c>
      <c r="H81" s="37">
        <f>D81*F81</f>
        <v>0</v>
      </c>
      <c r="K81" s="2"/>
      <c r="M81" s="2"/>
    </row>
    <row r="82" spans="1:16" ht="13" customHeight="1">
      <c r="B82" s="1"/>
      <c r="C82" s="2" t="s">
        <v>8</v>
      </c>
      <c r="D82" s="1">
        <v>1</v>
      </c>
      <c r="E82" s="64"/>
      <c r="F82" s="63">
        <v>0</v>
      </c>
      <c r="H82" s="37">
        <f>D82*F82</f>
        <v>0</v>
      </c>
      <c r="K82" s="2"/>
      <c r="M82" s="2"/>
    </row>
    <row r="83" spans="1:16" ht="13" customHeight="1">
      <c r="E83" s="31"/>
      <c r="F83" s="29"/>
      <c r="H83" s="50"/>
      <c r="K83" s="2"/>
      <c r="M83" s="2"/>
    </row>
    <row r="84" spans="1:16" ht="13" customHeight="1">
      <c r="F84" s="29"/>
      <c r="H84" s="47">
        <f>SUM(H80:H82)</f>
        <v>0</v>
      </c>
    </row>
    <row r="85" spans="1:16" ht="13" customHeight="1">
      <c r="F85" s="29"/>
      <c r="H85" s="47"/>
    </row>
    <row r="86" spans="1:16" s="38" customFormat="1" ht="13" customHeight="1">
      <c r="A86" s="35" t="s">
        <v>74</v>
      </c>
      <c r="B86" s="35"/>
      <c r="C86" s="35"/>
      <c r="D86" s="35"/>
      <c r="E86" s="35"/>
      <c r="F86" s="46"/>
      <c r="G86" s="40"/>
      <c r="H86" s="48"/>
      <c r="I86" s="42"/>
      <c r="J86" s="41"/>
      <c r="K86" s="41"/>
      <c r="L86" s="190"/>
      <c r="M86" s="41"/>
      <c r="N86" s="41" t="s">
        <v>0</v>
      </c>
      <c r="O86" s="51">
        <f>H90</f>
        <v>0</v>
      </c>
    </row>
    <row r="87" spans="1:16" ht="13" customHeight="1">
      <c r="B87" s="1"/>
      <c r="C87" s="2" t="s">
        <v>8</v>
      </c>
      <c r="D87" s="1">
        <v>1</v>
      </c>
      <c r="E87" s="1"/>
      <c r="F87" s="63">
        <v>0</v>
      </c>
      <c r="H87" s="37">
        <f>D87*F87</f>
        <v>0</v>
      </c>
    </row>
    <row r="88" spans="1:16" ht="13" customHeight="1">
      <c r="B88" s="1"/>
      <c r="C88" s="2" t="s">
        <v>8</v>
      </c>
      <c r="D88" s="1">
        <v>1</v>
      </c>
      <c r="E88" s="1"/>
      <c r="F88" s="63">
        <v>0</v>
      </c>
      <c r="H88" s="37">
        <f>D88*F88</f>
        <v>0</v>
      </c>
    </row>
    <row r="89" spans="1:16" ht="13" customHeight="1">
      <c r="B89" s="1"/>
      <c r="C89" s="2" t="s">
        <v>8</v>
      </c>
      <c r="D89" s="1">
        <v>1</v>
      </c>
      <c r="E89" s="1"/>
      <c r="F89" s="63">
        <v>0</v>
      </c>
      <c r="H89" s="49">
        <f>D89*F89</f>
        <v>0</v>
      </c>
    </row>
    <row r="90" spans="1:16" ht="13" customHeight="1">
      <c r="F90" s="29"/>
      <c r="H90" s="47">
        <f>SUM(H87:H89)</f>
        <v>0</v>
      </c>
    </row>
    <row r="91" spans="1:16" ht="13" customHeight="1">
      <c r="D91" s="2" t="s">
        <v>44</v>
      </c>
      <c r="F91" s="25" t="s">
        <v>45</v>
      </c>
      <c r="H91" s="47"/>
    </row>
    <row r="92" spans="1:16" s="38" customFormat="1" ht="13" customHeight="1">
      <c r="A92" s="35" t="s">
        <v>73</v>
      </c>
      <c r="B92" s="35"/>
      <c r="C92" s="35"/>
      <c r="D92" s="35"/>
      <c r="E92" s="35"/>
      <c r="F92" s="46"/>
      <c r="G92" s="40"/>
      <c r="H92" s="48"/>
      <c r="I92" s="42"/>
      <c r="J92" s="41"/>
      <c r="K92" s="41"/>
      <c r="L92" s="190"/>
      <c r="M92" s="41"/>
      <c r="N92" s="41" t="s">
        <v>0</v>
      </c>
      <c r="O92" s="51">
        <f>H104</f>
        <v>0</v>
      </c>
      <c r="P92" s="39"/>
    </row>
    <row r="93" spans="1:16" ht="13" customHeight="1">
      <c r="B93" s="1"/>
      <c r="C93" s="2" t="s">
        <v>8</v>
      </c>
      <c r="D93" s="1">
        <v>1</v>
      </c>
      <c r="E93" s="1"/>
      <c r="F93" s="63">
        <v>0</v>
      </c>
      <c r="G93" s="30"/>
      <c r="H93" s="37">
        <f t="shared" ref="H93:H103" si="11">D93*F93</f>
        <v>0</v>
      </c>
      <c r="K93" s="2"/>
      <c r="M93" s="2"/>
    </row>
    <row r="94" spans="1:16" ht="13" customHeight="1">
      <c r="B94" s="1"/>
      <c r="C94" s="2" t="s">
        <v>8</v>
      </c>
      <c r="D94" s="1">
        <v>1</v>
      </c>
      <c r="E94" s="1"/>
      <c r="F94" s="63">
        <v>0</v>
      </c>
      <c r="G94" s="30"/>
      <c r="H94" s="37">
        <f t="shared" si="11"/>
        <v>0</v>
      </c>
      <c r="N94" s="6"/>
    </row>
    <row r="95" spans="1:16" ht="13" customHeight="1">
      <c r="B95" s="1"/>
      <c r="C95" s="2" t="s">
        <v>8</v>
      </c>
      <c r="D95" s="1">
        <v>1</v>
      </c>
      <c r="E95" s="1"/>
      <c r="F95" s="63">
        <v>0</v>
      </c>
      <c r="G95" s="30"/>
      <c r="H95" s="37">
        <f t="shared" si="11"/>
        <v>0</v>
      </c>
      <c r="N95" s="6"/>
    </row>
    <row r="96" spans="1:16" ht="13" customHeight="1">
      <c r="B96" s="1"/>
      <c r="C96" s="2" t="s">
        <v>8</v>
      </c>
      <c r="D96" s="1">
        <v>1</v>
      </c>
      <c r="E96" s="1"/>
      <c r="F96" s="63">
        <v>0</v>
      </c>
      <c r="H96" s="37">
        <f t="shared" si="11"/>
        <v>0</v>
      </c>
      <c r="N96" s="6"/>
    </row>
    <row r="97" spans="1:15" ht="13" customHeight="1">
      <c r="B97" s="1"/>
      <c r="C97" s="2" t="s">
        <v>8</v>
      </c>
      <c r="D97" s="1">
        <v>1</v>
      </c>
      <c r="E97" s="1"/>
      <c r="F97" s="63">
        <v>0</v>
      </c>
      <c r="G97" s="29"/>
      <c r="H97" s="37">
        <f t="shared" si="11"/>
        <v>0</v>
      </c>
      <c r="N97" s="6"/>
    </row>
    <row r="98" spans="1:15" ht="13">
      <c r="C98" s="2" t="s">
        <v>8</v>
      </c>
      <c r="D98" s="1">
        <v>1</v>
      </c>
      <c r="E98" s="1"/>
      <c r="F98" s="63">
        <v>0</v>
      </c>
      <c r="H98" s="37">
        <f t="shared" si="11"/>
        <v>0</v>
      </c>
      <c r="N98" s="6"/>
    </row>
    <row r="99" spans="1:15" ht="13" customHeight="1">
      <c r="C99" s="2" t="s">
        <v>8</v>
      </c>
      <c r="D99" s="1">
        <v>1</v>
      </c>
      <c r="E99" s="1"/>
      <c r="F99" s="63">
        <v>0</v>
      </c>
      <c r="H99" s="37">
        <f t="shared" si="11"/>
        <v>0</v>
      </c>
      <c r="N99" s="6"/>
    </row>
    <row r="100" spans="1:15" ht="13" customHeight="1">
      <c r="B100" s="92" t="s">
        <v>122</v>
      </c>
      <c r="C100" s="2" t="s">
        <v>8</v>
      </c>
      <c r="D100" s="1">
        <v>1</v>
      </c>
      <c r="E100" s="34"/>
      <c r="F100" s="63">
        <v>0</v>
      </c>
      <c r="G100" s="30"/>
      <c r="H100" s="37">
        <f t="shared" si="11"/>
        <v>0</v>
      </c>
      <c r="N100" s="6"/>
      <c r="O100" s="38"/>
    </row>
    <row r="101" spans="1:15" ht="13" customHeight="1">
      <c r="B101" s="92" t="s">
        <v>121</v>
      </c>
      <c r="C101" s="2" t="s">
        <v>8</v>
      </c>
      <c r="D101" s="1">
        <v>1</v>
      </c>
      <c r="E101" s="1"/>
      <c r="F101" s="63">
        <v>0</v>
      </c>
      <c r="H101" s="37">
        <f t="shared" si="11"/>
        <v>0</v>
      </c>
      <c r="N101" s="6"/>
    </row>
    <row r="102" spans="1:15" ht="13" customHeight="1">
      <c r="B102" s="92" t="s">
        <v>46</v>
      </c>
      <c r="C102" s="2" t="s">
        <v>8</v>
      </c>
      <c r="D102" s="1">
        <v>1</v>
      </c>
      <c r="E102" s="1"/>
      <c r="F102" s="63">
        <v>0</v>
      </c>
      <c r="H102" s="37">
        <f t="shared" si="11"/>
        <v>0</v>
      </c>
      <c r="N102" s="6"/>
    </row>
    <row r="103" spans="1:15" ht="13" customHeight="1">
      <c r="B103" s="93" t="s">
        <v>88</v>
      </c>
      <c r="C103" s="2" t="s">
        <v>8</v>
      </c>
      <c r="D103" s="1">
        <v>1</v>
      </c>
      <c r="E103" s="1"/>
      <c r="F103" s="63">
        <v>0</v>
      </c>
      <c r="H103" s="49">
        <f t="shared" si="11"/>
        <v>0</v>
      </c>
      <c r="N103" s="6"/>
    </row>
    <row r="104" spans="1:15" ht="13" customHeight="1">
      <c r="H104" s="47">
        <f>SUM(H93:H103)</f>
        <v>0</v>
      </c>
      <c r="O104" s="6"/>
    </row>
    <row r="105" spans="1:15" ht="13" customHeight="1">
      <c r="A105" s="3"/>
      <c r="B105" s="3"/>
      <c r="C105" s="3"/>
      <c r="D105" s="3"/>
      <c r="E105" s="3"/>
      <c r="F105" s="5"/>
      <c r="G105" s="5"/>
      <c r="H105" s="47"/>
      <c r="I105" s="7"/>
      <c r="J105" s="6"/>
      <c r="K105" s="6"/>
      <c r="L105" s="189"/>
      <c r="M105" s="6"/>
      <c r="N105" s="6"/>
    </row>
    <row r="106" spans="1:15" s="38" customFormat="1" ht="13" customHeight="1">
      <c r="A106" s="35" t="s">
        <v>72</v>
      </c>
      <c r="B106" s="35"/>
      <c r="C106" s="35"/>
      <c r="D106" s="35"/>
      <c r="E106" s="35"/>
      <c r="F106" s="40"/>
      <c r="G106" s="40"/>
      <c r="H106" s="51"/>
      <c r="I106" s="42"/>
      <c r="J106" s="41"/>
      <c r="K106" s="41"/>
      <c r="L106" s="190"/>
      <c r="M106" s="41"/>
      <c r="N106" s="41" t="s">
        <v>0</v>
      </c>
      <c r="O106" s="51">
        <f>H111+H117+H123</f>
        <v>0</v>
      </c>
    </row>
    <row r="107" spans="1:15" ht="13" customHeight="1">
      <c r="H107" s="47"/>
      <c r="I107" s="7"/>
      <c r="J107" s="6"/>
      <c r="K107" s="6"/>
      <c r="L107" s="189"/>
      <c r="M107" s="6"/>
      <c r="N107" s="6"/>
    </row>
    <row r="108" spans="1:15" ht="13" customHeight="1">
      <c r="A108" s="2" t="s">
        <v>52</v>
      </c>
      <c r="H108" s="47"/>
      <c r="I108" s="7"/>
      <c r="J108" s="6"/>
      <c r="K108" s="6"/>
      <c r="L108" s="189"/>
      <c r="M108" s="6"/>
      <c r="N108" s="6"/>
    </row>
    <row r="109" spans="1:15" ht="13" customHeight="1">
      <c r="B109" s="4" t="s">
        <v>9</v>
      </c>
      <c r="E109" s="4"/>
      <c r="F109" s="9"/>
      <c r="G109" s="4"/>
      <c r="H109" s="53">
        <v>0</v>
      </c>
      <c r="I109" s="4"/>
      <c r="J109" s="2"/>
      <c r="K109" s="2"/>
      <c r="M109" s="2"/>
      <c r="N109" s="2"/>
      <c r="O109" s="2"/>
    </row>
    <row r="110" spans="1:15" ht="13" customHeight="1">
      <c r="A110" s="3"/>
      <c r="B110" s="4" t="s">
        <v>51</v>
      </c>
      <c r="F110" s="9"/>
      <c r="G110" s="70"/>
      <c r="H110" s="52">
        <v>0</v>
      </c>
      <c r="I110" s="4"/>
      <c r="J110" s="2"/>
      <c r="K110" s="2"/>
      <c r="M110" s="2"/>
      <c r="N110" s="2"/>
      <c r="O110" s="2"/>
    </row>
    <row r="111" spans="1:15" ht="13" customHeight="1">
      <c r="A111" s="3"/>
      <c r="E111" s="6" t="s">
        <v>10</v>
      </c>
      <c r="F111" s="8"/>
      <c r="G111" s="2"/>
      <c r="H111" s="65">
        <f>H109+H110</f>
        <v>0</v>
      </c>
      <c r="I111" s="4"/>
      <c r="J111" s="2"/>
      <c r="K111" s="2"/>
      <c r="M111" s="2"/>
      <c r="N111" s="2"/>
      <c r="O111" s="2"/>
    </row>
    <row r="112" spans="1:15" ht="12.75" customHeight="1">
      <c r="A112" s="3"/>
      <c r="B112" s="3"/>
      <c r="C112" s="3"/>
      <c r="D112" s="3"/>
      <c r="E112" s="6" t="s">
        <v>98</v>
      </c>
      <c r="F112" s="8"/>
      <c r="G112" s="6"/>
      <c r="H112" s="65">
        <f>IF(H111&gt;25000,H111-25000,0)</f>
        <v>0</v>
      </c>
      <c r="I112" s="4"/>
      <c r="J112" s="2"/>
      <c r="K112" s="2"/>
      <c r="M112" s="2"/>
      <c r="N112" s="2"/>
      <c r="O112" s="2"/>
    </row>
    <row r="113" spans="1:15" ht="12.75" customHeight="1">
      <c r="A113" s="3"/>
      <c r="B113" s="3"/>
      <c r="C113" s="3"/>
      <c r="D113" s="3"/>
      <c r="E113" s="6"/>
      <c r="F113" s="8"/>
      <c r="G113" s="6"/>
      <c r="H113" s="65"/>
      <c r="I113" s="4"/>
      <c r="J113" s="2"/>
      <c r="K113" s="2"/>
      <c r="M113" s="2"/>
      <c r="N113" s="2"/>
      <c r="O113" s="2"/>
    </row>
    <row r="114" spans="1:15" ht="13" customHeight="1">
      <c r="A114" s="2" t="s">
        <v>54</v>
      </c>
      <c r="H114" s="47"/>
      <c r="I114" s="7"/>
      <c r="J114" s="6"/>
      <c r="K114" s="6"/>
      <c r="L114" s="189"/>
      <c r="M114" s="6"/>
      <c r="N114" s="6"/>
    </row>
    <row r="115" spans="1:15" ht="13" customHeight="1">
      <c r="B115" s="4" t="s">
        <v>9</v>
      </c>
      <c r="E115" s="4"/>
      <c r="F115" s="9"/>
      <c r="G115" s="4"/>
      <c r="H115" s="53">
        <v>0</v>
      </c>
      <c r="I115" s="4"/>
      <c r="J115" s="2"/>
      <c r="K115" s="2"/>
      <c r="M115" s="2"/>
      <c r="N115" s="2"/>
      <c r="O115" s="2"/>
    </row>
    <row r="116" spans="1:15" ht="13" customHeight="1">
      <c r="A116" s="3"/>
      <c r="B116" s="4" t="s">
        <v>51</v>
      </c>
      <c r="F116" s="9"/>
      <c r="G116" s="70"/>
      <c r="H116" s="52">
        <v>0</v>
      </c>
      <c r="I116" s="4"/>
      <c r="J116" s="2"/>
      <c r="K116" s="2"/>
      <c r="M116" s="2"/>
      <c r="N116" s="2"/>
      <c r="O116" s="2"/>
    </row>
    <row r="117" spans="1:15" ht="13" customHeight="1">
      <c r="A117" s="3"/>
      <c r="E117" s="6" t="s">
        <v>10</v>
      </c>
      <c r="F117" s="8"/>
      <c r="G117" s="2"/>
      <c r="H117" s="65">
        <f>H115+H116</f>
        <v>0</v>
      </c>
      <c r="I117" s="4"/>
      <c r="J117" s="2"/>
      <c r="K117" s="2"/>
      <c r="M117" s="2"/>
      <c r="N117" s="2"/>
      <c r="O117" s="2"/>
    </row>
    <row r="118" spans="1:15" ht="12.75" customHeight="1">
      <c r="A118" s="3"/>
      <c r="B118" s="3"/>
      <c r="C118" s="3"/>
      <c r="D118" s="3"/>
      <c r="E118" s="6" t="s">
        <v>98</v>
      </c>
      <c r="F118" s="8"/>
      <c r="G118" s="6"/>
      <c r="H118" s="65">
        <f>IF(H117&gt;25000,H117-25000,0)</f>
        <v>0</v>
      </c>
      <c r="I118" s="4"/>
      <c r="J118" s="2"/>
      <c r="K118" s="2"/>
      <c r="M118" s="2"/>
      <c r="N118" s="2"/>
      <c r="O118" s="2"/>
    </row>
    <row r="119" spans="1:15" ht="12.75" customHeight="1">
      <c r="A119" s="3"/>
      <c r="B119" s="3"/>
      <c r="C119" s="3"/>
      <c r="D119" s="3"/>
      <c r="E119" s="6"/>
      <c r="F119" s="8"/>
      <c r="G119" s="6"/>
      <c r="H119" s="65"/>
      <c r="I119" s="4"/>
      <c r="J119" s="2"/>
      <c r="K119" s="2"/>
      <c r="M119" s="2"/>
      <c r="N119" s="2"/>
      <c r="O119" s="2"/>
    </row>
    <row r="120" spans="1:15" ht="13" customHeight="1">
      <c r="A120" s="2" t="s">
        <v>53</v>
      </c>
      <c r="H120" s="47"/>
      <c r="I120" s="7"/>
      <c r="J120" s="6"/>
      <c r="K120" s="6"/>
      <c r="L120" s="189"/>
      <c r="M120" s="6"/>
      <c r="N120" s="6"/>
    </row>
    <row r="121" spans="1:15" ht="13" customHeight="1">
      <c r="B121" s="4" t="s">
        <v>9</v>
      </c>
      <c r="E121" s="4"/>
      <c r="F121" s="9"/>
      <c r="G121" s="4"/>
      <c r="H121" s="53">
        <v>0</v>
      </c>
      <c r="I121" s="4"/>
      <c r="J121" s="2"/>
      <c r="K121" s="2"/>
      <c r="M121" s="2"/>
      <c r="N121" s="2"/>
      <c r="O121" s="2"/>
    </row>
    <row r="122" spans="1:15" ht="13" customHeight="1">
      <c r="A122" s="3"/>
      <c r="B122" s="4" t="s">
        <v>51</v>
      </c>
      <c r="F122" s="9"/>
      <c r="G122" s="70"/>
      <c r="H122" s="52">
        <v>0</v>
      </c>
      <c r="I122" s="4"/>
      <c r="J122" s="2"/>
      <c r="K122" s="2"/>
      <c r="M122" s="2"/>
      <c r="N122" s="2"/>
      <c r="O122" s="2"/>
    </row>
    <row r="123" spans="1:15" ht="13" customHeight="1">
      <c r="A123" s="3"/>
      <c r="E123" s="6" t="s">
        <v>10</v>
      </c>
      <c r="F123" s="8"/>
      <c r="G123" s="2"/>
      <c r="H123" s="65">
        <f>H121+H122</f>
        <v>0</v>
      </c>
      <c r="I123" s="4"/>
      <c r="J123" s="2"/>
      <c r="K123" s="2"/>
      <c r="M123" s="2"/>
      <c r="N123" s="2"/>
      <c r="O123" s="2"/>
    </row>
    <row r="124" spans="1:15" ht="12.65" customHeight="1">
      <c r="A124" s="3"/>
      <c r="B124" s="3"/>
      <c r="C124" s="3"/>
      <c r="D124" s="3"/>
      <c r="E124" s="6" t="s">
        <v>98</v>
      </c>
      <c r="F124" s="8"/>
      <c r="G124" s="6"/>
      <c r="H124" s="65">
        <f>IF(H123&gt;25000,H123-25000,0)</f>
        <v>0</v>
      </c>
      <c r="I124" s="4"/>
      <c r="J124" s="2"/>
      <c r="K124" s="2"/>
      <c r="M124" s="2"/>
      <c r="N124" s="2"/>
      <c r="O124" s="2"/>
    </row>
    <row r="125" spans="1:15" ht="12.75" customHeight="1" thickBot="1">
      <c r="A125" s="3"/>
      <c r="B125" s="3"/>
      <c r="C125" s="3"/>
      <c r="D125" s="3"/>
      <c r="E125" s="6"/>
      <c r="F125" s="8"/>
      <c r="G125" s="6"/>
      <c r="H125" s="65"/>
      <c r="I125" s="4"/>
      <c r="J125" s="2"/>
      <c r="K125" s="2"/>
      <c r="M125" s="2"/>
      <c r="N125" s="2"/>
      <c r="O125" s="2"/>
    </row>
    <row r="126" spans="1:15" s="184" customFormat="1" ht="13" customHeight="1">
      <c r="F126" s="185"/>
      <c r="G126" s="185"/>
      <c r="H126" s="186"/>
      <c r="I126" s="187"/>
      <c r="J126" s="188"/>
      <c r="K126" s="188"/>
      <c r="L126" s="199"/>
      <c r="M126" s="188"/>
      <c r="N126" s="188"/>
      <c r="O126" s="188"/>
    </row>
    <row r="127" spans="1:15" s="38" customFormat="1" ht="13" customHeight="1">
      <c r="A127" s="41" t="s">
        <v>11</v>
      </c>
      <c r="E127" s="41"/>
      <c r="F127" s="72"/>
      <c r="G127" s="72"/>
      <c r="H127" s="48"/>
      <c r="I127" s="42"/>
      <c r="J127" s="41"/>
      <c r="K127" s="41"/>
      <c r="L127" s="190"/>
      <c r="M127" s="41"/>
      <c r="N127" s="41"/>
      <c r="O127" s="41"/>
    </row>
    <row r="128" spans="1:15" ht="13" customHeight="1">
      <c r="A128" s="4" t="s">
        <v>12</v>
      </c>
      <c r="E128" s="4">
        <f>K34+K50</f>
        <v>0</v>
      </c>
      <c r="F128" s="69"/>
      <c r="G128" s="69"/>
      <c r="H128" s="47"/>
    </row>
    <row r="129" spans="1:15" s="3" customFormat="1" ht="13" customHeight="1">
      <c r="A129" s="4" t="s">
        <v>13</v>
      </c>
      <c r="B129" s="2"/>
      <c r="C129" s="2"/>
      <c r="D129" s="2"/>
      <c r="E129" s="4">
        <f>M34+M50</f>
        <v>0</v>
      </c>
      <c r="F129" s="69"/>
      <c r="G129" s="69"/>
      <c r="H129" s="47"/>
      <c r="I129" s="28"/>
      <c r="J129" s="4"/>
      <c r="K129" s="4"/>
      <c r="L129" s="142"/>
      <c r="M129" s="4"/>
      <c r="N129" s="4"/>
      <c r="O129" s="4"/>
    </row>
    <row r="130" spans="1:15" s="3" customFormat="1" ht="13" customHeight="1">
      <c r="A130" s="4"/>
      <c r="B130" s="2" t="s">
        <v>14</v>
      </c>
      <c r="C130" s="2"/>
      <c r="D130" s="2"/>
      <c r="E130" s="2"/>
      <c r="F130" s="25"/>
      <c r="G130" s="25"/>
      <c r="H130" s="47">
        <f>E128+E129</f>
        <v>0</v>
      </c>
      <c r="I130" s="28"/>
      <c r="J130" s="4"/>
      <c r="K130" s="4"/>
      <c r="L130" s="142"/>
      <c r="M130" s="4"/>
      <c r="N130" s="4"/>
      <c r="O130" s="4"/>
    </row>
    <row r="131" spans="1:15" ht="13" customHeight="1">
      <c r="A131" s="4" t="s">
        <v>15</v>
      </c>
      <c r="E131" s="4"/>
      <c r="F131" s="69"/>
      <c r="G131" s="69"/>
      <c r="H131" s="47">
        <f>O53</f>
        <v>0</v>
      </c>
    </row>
    <row r="132" spans="1:15" ht="13" customHeight="1">
      <c r="A132" s="4" t="s">
        <v>16</v>
      </c>
      <c r="E132" s="4"/>
      <c r="F132" s="69"/>
      <c r="G132" s="69"/>
      <c r="H132" s="47">
        <f>O59</f>
        <v>0</v>
      </c>
    </row>
    <row r="133" spans="1:15" ht="13" customHeight="1">
      <c r="A133" s="4" t="s">
        <v>17</v>
      </c>
      <c r="E133" s="4"/>
      <c r="F133" s="69"/>
      <c r="G133" s="69"/>
      <c r="H133" s="47">
        <f>O68</f>
        <v>0</v>
      </c>
    </row>
    <row r="134" spans="1:15" ht="13" customHeight="1">
      <c r="A134" s="4" t="s">
        <v>18</v>
      </c>
      <c r="E134" s="4"/>
      <c r="F134" s="69"/>
      <c r="G134" s="69"/>
      <c r="H134" s="47">
        <f>O79</f>
        <v>0</v>
      </c>
    </row>
    <row r="135" spans="1:15" ht="13" customHeight="1">
      <c r="A135" s="4" t="s">
        <v>19</v>
      </c>
      <c r="E135" s="4"/>
      <c r="F135" s="69"/>
      <c r="G135" s="69"/>
      <c r="H135" s="47">
        <f>+O86</f>
        <v>0</v>
      </c>
    </row>
    <row r="136" spans="1:15" ht="13" customHeight="1">
      <c r="A136" s="4" t="s">
        <v>20</v>
      </c>
      <c r="E136" s="4"/>
      <c r="F136" s="69"/>
      <c r="G136" s="69"/>
      <c r="H136" s="50">
        <f>O92</f>
        <v>0</v>
      </c>
    </row>
    <row r="137" spans="1:15" ht="13" customHeight="1">
      <c r="A137" s="73" t="s">
        <v>21</v>
      </c>
      <c r="E137" s="4"/>
      <c r="F137" s="69"/>
      <c r="G137" s="69"/>
      <c r="H137" s="66">
        <f>SUM(H128:H136)</f>
        <v>0</v>
      </c>
    </row>
    <row r="138" spans="1:15" ht="13" customHeight="1">
      <c r="A138" s="4" t="s">
        <v>47</v>
      </c>
      <c r="E138" s="4"/>
      <c r="F138" s="69"/>
      <c r="G138" s="69"/>
      <c r="H138" s="65">
        <f>H109+H115+H121</f>
        <v>0</v>
      </c>
    </row>
    <row r="139" spans="1:15" ht="13" customHeight="1">
      <c r="A139" s="4" t="s">
        <v>48</v>
      </c>
      <c r="E139" s="4"/>
      <c r="F139" s="69"/>
      <c r="G139" s="69"/>
      <c r="H139" s="47">
        <f>H110+H116+H122</f>
        <v>0</v>
      </c>
      <c r="I139" s="69"/>
    </row>
    <row r="140" spans="1:15" ht="13" customHeight="1">
      <c r="A140" s="4" t="s">
        <v>49</v>
      </c>
      <c r="E140" s="4"/>
      <c r="F140" s="69"/>
      <c r="G140" s="69"/>
      <c r="H140" s="50">
        <f>O106</f>
        <v>0</v>
      </c>
    </row>
    <row r="141" spans="1:15" s="3" customFormat="1" ht="13" customHeight="1">
      <c r="A141" s="6" t="s">
        <v>86</v>
      </c>
      <c r="B141" s="2"/>
      <c r="C141" s="2"/>
      <c r="D141" s="2"/>
      <c r="E141" s="6"/>
      <c r="F141" s="74"/>
      <c r="G141" s="74"/>
      <c r="H141" s="66">
        <f>H138+H137</f>
        <v>0</v>
      </c>
      <c r="I141" s="7"/>
      <c r="J141" s="6"/>
      <c r="K141" s="6"/>
      <c r="L141" s="189"/>
      <c r="M141" s="6"/>
      <c r="N141" s="6"/>
      <c r="O141" s="6"/>
    </row>
    <row r="142" spans="1:15" ht="13" customHeight="1">
      <c r="A142" s="3" t="s">
        <v>85</v>
      </c>
      <c r="H142" s="67">
        <f>H141+H139</f>
        <v>0</v>
      </c>
      <c r="I142" s="7"/>
      <c r="J142" s="6"/>
      <c r="K142" s="6"/>
      <c r="L142" s="189"/>
      <c r="M142" s="6"/>
      <c r="N142" s="6"/>
      <c r="O142" s="6"/>
    </row>
    <row r="143" spans="1:15" ht="13" customHeight="1">
      <c r="A143" s="6" t="s">
        <v>23</v>
      </c>
      <c r="D143" s="2" t="s">
        <v>24</v>
      </c>
      <c r="E143" s="33">
        <v>0.56499999999999995</v>
      </c>
      <c r="F143" s="74"/>
      <c r="G143" s="74"/>
      <c r="H143" s="68">
        <f>H145*E143</f>
        <v>0</v>
      </c>
    </row>
    <row r="144" spans="1:15" s="3" customFormat="1" ht="13" customHeight="1">
      <c r="A144" s="6" t="s">
        <v>25</v>
      </c>
      <c r="B144" s="2"/>
      <c r="C144" s="2"/>
      <c r="D144" s="2"/>
      <c r="E144" s="4"/>
      <c r="F144" s="69"/>
      <c r="G144" s="69"/>
      <c r="H144" s="65">
        <f>H142+H143</f>
        <v>0</v>
      </c>
      <c r="I144" s="28"/>
      <c r="J144" s="4"/>
      <c r="K144" s="4"/>
      <c r="L144" s="142"/>
      <c r="M144" s="4"/>
      <c r="N144" s="4"/>
      <c r="O144" s="4"/>
    </row>
    <row r="145" spans="1:22" ht="13" customHeight="1">
      <c r="A145" s="2" t="s">
        <v>26</v>
      </c>
      <c r="H145" s="47">
        <f>+H142-H132-H112-H118-H124-H100-H101-H102-H103-H135</f>
        <v>0</v>
      </c>
    </row>
    <row r="146" spans="1:22" s="54" customFormat="1" ht="13.5" customHeight="1" thickBot="1">
      <c r="F146" s="75"/>
      <c r="G146" s="75"/>
      <c r="H146" s="71"/>
      <c r="I146" s="76"/>
      <c r="J146" s="71"/>
      <c r="K146" s="71"/>
      <c r="L146" s="200"/>
      <c r="M146" s="71"/>
      <c r="N146" s="71"/>
      <c r="O146" s="71"/>
    </row>
    <row r="147" spans="1:22" s="103" customFormat="1" ht="12.75" customHeight="1">
      <c r="A147" s="97" t="s">
        <v>78</v>
      </c>
      <c r="B147" s="97"/>
      <c r="C147" s="97"/>
      <c r="D147" s="97"/>
      <c r="E147" s="97"/>
      <c r="F147" s="98"/>
      <c r="G147" s="98"/>
      <c r="H147" s="99"/>
      <c r="I147" s="100"/>
      <c r="J147" s="99"/>
      <c r="K147" s="99"/>
      <c r="L147" s="201"/>
      <c r="M147" s="99"/>
      <c r="N147" s="99"/>
      <c r="O147" s="99"/>
    </row>
    <row r="148" spans="1:22" s="103" customFormat="1" ht="13" customHeight="1">
      <c r="A148" s="97"/>
      <c r="B148" s="97"/>
      <c r="C148" s="97"/>
      <c r="D148" s="97"/>
      <c r="E148" s="97"/>
      <c r="F148" s="98"/>
      <c r="G148" s="98"/>
      <c r="H148" s="99"/>
      <c r="I148" s="100"/>
      <c r="J148" s="99"/>
      <c r="K148" s="99"/>
      <c r="L148" s="201"/>
      <c r="M148" s="99"/>
      <c r="N148" s="99"/>
      <c r="O148" s="102"/>
    </row>
    <row r="149" spans="1:22" s="103" customFormat="1" ht="13" customHeight="1">
      <c r="A149" s="97" t="s">
        <v>89</v>
      </c>
      <c r="B149" s="97"/>
      <c r="C149" s="97"/>
      <c r="D149" s="97"/>
      <c r="E149" s="97"/>
      <c r="F149" s="98"/>
      <c r="G149" s="98"/>
      <c r="H149" s="99"/>
      <c r="I149" s="100"/>
      <c r="J149" s="99"/>
      <c r="K149" s="99"/>
      <c r="L149" s="201"/>
      <c r="M149" s="99"/>
      <c r="N149" s="101" t="s">
        <v>0</v>
      </c>
      <c r="O149" s="107">
        <f>N177</f>
        <v>0</v>
      </c>
      <c r="V149" s="104"/>
    </row>
    <row r="150" spans="1:22" ht="13">
      <c r="A150" s="10"/>
      <c r="B150" s="3"/>
      <c r="C150" s="3"/>
      <c r="D150" s="3"/>
      <c r="E150" s="3"/>
      <c r="F150" s="5"/>
      <c r="G150" s="5"/>
      <c r="H150" s="6"/>
      <c r="I150" s="94"/>
      <c r="J150" s="6"/>
      <c r="K150" s="6"/>
      <c r="L150" s="189"/>
      <c r="M150" s="6"/>
      <c r="N150" s="11"/>
      <c r="V150" s="9"/>
    </row>
    <row r="151" spans="1:22" ht="13" customHeight="1">
      <c r="A151" s="12"/>
      <c r="B151" s="3"/>
      <c r="C151" s="13"/>
      <c r="D151" s="3"/>
      <c r="E151" s="3"/>
      <c r="F151" s="5"/>
      <c r="G151" s="14"/>
      <c r="H151" s="15" t="s">
        <v>110</v>
      </c>
      <c r="I151" s="141" t="s">
        <v>112</v>
      </c>
      <c r="J151" s="15" t="s">
        <v>1</v>
      </c>
      <c r="K151" s="15" t="s">
        <v>2</v>
      </c>
      <c r="L151" s="191" t="s">
        <v>3</v>
      </c>
      <c r="M151" s="161"/>
      <c r="N151" s="16"/>
    </row>
    <row r="152" spans="1:22" ht="13" customHeight="1">
      <c r="A152" s="12"/>
      <c r="B152" s="150" t="s">
        <v>4</v>
      </c>
      <c r="C152" s="24"/>
      <c r="D152" s="13" t="s">
        <v>5</v>
      </c>
      <c r="H152" s="141" t="s">
        <v>111</v>
      </c>
      <c r="I152" s="151" t="s">
        <v>113</v>
      </c>
      <c r="J152" s="141" t="s">
        <v>2</v>
      </c>
      <c r="K152" s="141" t="s">
        <v>6</v>
      </c>
      <c r="L152" s="202" t="s">
        <v>42</v>
      </c>
      <c r="M152" s="141" t="s">
        <v>3</v>
      </c>
      <c r="N152" s="141" t="s">
        <v>7</v>
      </c>
      <c r="S152" s="3"/>
    </row>
    <row r="153" spans="1:22" ht="13" customHeight="1">
      <c r="A153" s="152">
        <v>1</v>
      </c>
      <c r="B153" s="155">
        <f t="shared" ref="B153:B176" si="12">B10</f>
        <v>0</v>
      </c>
      <c r="C153" s="154"/>
      <c r="D153" s="153" t="s">
        <v>87</v>
      </c>
      <c r="E153" s="155"/>
      <c r="F153" s="156"/>
      <c r="G153" s="156"/>
      <c r="H153" s="174">
        <f t="shared" ref="H153:H176" si="13">H10</f>
        <v>0</v>
      </c>
      <c r="I153" s="175">
        <f>H153*12</f>
        <v>0</v>
      </c>
      <c r="J153" s="149">
        <f t="shared" ref="J153:J176" si="14">J10*$N$4</f>
        <v>0</v>
      </c>
      <c r="K153" s="149">
        <f>J153*H153</f>
        <v>0</v>
      </c>
      <c r="L153" s="203">
        <f t="shared" ref="L153:L176" si="15">+L10</f>
        <v>0.32650000000000001</v>
      </c>
      <c r="M153" s="149">
        <f>+K153*L153</f>
        <v>0</v>
      </c>
      <c r="N153" s="149">
        <f>+K153+M153</f>
        <v>0</v>
      </c>
      <c r="U153" s="9"/>
    </row>
    <row r="154" spans="1:22" ht="13" customHeight="1">
      <c r="A154" s="23">
        <f t="shared" ref="A154:A176" si="16">1+A153</f>
        <v>2</v>
      </c>
      <c r="B154" s="2">
        <f t="shared" si="12"/>
        <v>0</v>
      </c>
      <c r="C154" s="24"/>
      <c r="D154" s="2">
        <f t="shared" ref="D154:D176" si="17">D11</f>
        <v>0</v>
      </c>
      <c r="H154" s="144">
        <f t="shared" si="13"/>
        <v>0</v>
      </c>
      <c r="I154" s="166">
        <f t="shared" ref="I154:I176" si="18">H154*12</f>
        <v>0</v>
      </c>
      <c r="J154" s="146">
        <f t="shared" si="14"/>
        <v>0</v>
      </c>
      <c r="K154" s="146">
        <f t="shared" ref="K154:K176" si="19">J154*H154</f>
        <v>0</v>
      </c>
      <c r="L154" s="204">
        <f t="shared" si="15"/>
        <v>0</v>
      </c>
      <c r="M154" s="146">
        <f t="shared" ref="M154:M176" si="20">+K154*L154</f>
        <v>0</v>
      </c>
      <c r="N154" s="146">
        <f t="shared" ref="N154:N176" si="21">+K154+M154</f>
        <v>0</v>
      </c>
      <c r="U154" s="9"/>
    </row>
    <row r="155" spans="1:22" ht="13" customHeight="1">
      <c r="A155" s="23">
        <f t="shared" si="16"/>
        <v>3</v>
      </c>
      <c r="B155" s="2">
        <f t="shared" si="12"/>
        <v>0</v>
      </c>
      <c r="C155" s="24"/>
      <c r="D155" s="2">
        <f t="shared" si="17"/>
        <v>0</v>
      </c>
      <c r="H155" s="144">
        <f t="shared" si="13"/>
        <v>0</v>
      </c>
      <c r="I155" s="166">
        <f t="shared" si="18"/>
        <v>0</v>
      </c>
      <c r="J155" s="145">
        <f t="shared" si="14"/>
        <v>0</v>
      </c>
      <c r="K155" s="146">
        <f t="shared" si="19"/>
        <v>0</v>
      </c>
      <c r="L155" s="204">
        <f t="shared" si="15"/>
        <v>0</v>
      </c>
      <c r="M155" s="146">
        <f t="shared" si="20"/>
        <v>0</v>
      </c>
      <c r="N155" s="146">
        <f t="shared" si="21"/>
        <v>0</v>
      </c>
      <c r="P155" s="4"/>
      <c r="U155" s="9"/>
    </row>
    <row r="156" spans="1:22" ht="13" customHeight="1">
      <c r="A156" s="23">
        <f t="shared" si="16"/>
        <v>4</v>
      </c>
      <c r="B156" s="2">
        <f t="shared" si="12"/>
        <v>0</v>
      </c>
      <c r="C156" s="24"/>
      <c r="D156" s="2">
        <f t="shared" si="17"/>
        <v>0</v>
      </c>
      <c r="E156" s="25"/>
      <c r="H156" s="144">
        <f t="shared" si="13"/>
        <v>0</v>
      </c>
      <c r="I156" s="166">
        <f t="shared" si="18"/>
        <v>0</v>
      </c>
      <c r="J156" s="145">
        <f t="shared" si="14"/>
        <v>0</v>
      </c>
      <c r="K156" s="146">
        <f t="shared" si="19"/>
        <v>0</v>
      </c>
      <c r="L156" s="204">
        <f t="shared" si="15"/>
        <v>0</v>
      </c>
      <c r="M156" s="146">
        <f t="shared" si="20"/>
        <v>0</v>
      </c>
      <c r="N156" s="146">
        <f t="shared" si="21"/>
        <v>0</v>
      </c>
      <c r="U156" s="9"/>
    </row>
    <row r="157" spans="1:22" ht="13" customHeight="1">
      <c r="A157" s="23">
        <f t="shared" si="16"/>
        <v>5</v>
      </c>
      <c r="B157" s="2">
        <f t="shared" si="12"/>
        <v>0</v>
      </c>
      <c r="C157" s="24"/>
      <c r="D157" s="2">
        <f t="shared" si="17"/>
        <v>0</v>
      </c>
      <c r="H157" s="144">
        <f t="shared" si="13"/>
        <v>0</v>
      </c>
      <c r="I157" s="166">
        <f t="shared" si="18"/>
        <v>0</v>
      </c>
      <c r="J157" s="145">
        <f t="shared" si="14"/>
        <v>0</v>
      </c>
      <c r="K157" s="146">
        <f t="shared" si="19"/>
        <v>0</v>
      </c>
      <c r="L157" s="204">
        <f t="shared" si="15"/>
        <v>0</v>
      </c>
      <c r="M157" s="146">
        <f t="shared" si="20"/>
        <v>0</v>
      </c>
      <c r="N157" s="146">
        <f t="shared" si="21"/>
        <v>0</v>
      </c>
      <c r="U157" s="9"/>
    </row>
    <row r="158" spans="1:22" ht="13" customHeight="1">
      <c r="A158" s="23">
        <f t="shared" si="16"/>
        <v>6</v>
      </c>
      <c r="B158" s="2">
        <f t="shared" si="12"/>
        <v>0</v>
      </c>
      <c r="C158" s="24"/>
      <c r="D158" s="2">
        <f t="shared" si="17"/>
        <v>0</v>
      </c>
      <c r="H158" s="144">
        <f t="shared" si="13"/>
        <v>0</v>
      </c>
      <c r="I158" s="166">
        <f t="shared" si="18"/>
        <v>0</v>
      </c>
      <c r="J158" s="146">
        <f t="shared" si="14"/>
        <v>0</v>
      </c>
      <c r="K158" s="146">
        <f t="shared" si="19"/>
        <v>0</v>
      </c>
      <c r="L158" s="204">
        <f t="shared" si="15"/>
        <v>0</v>
      </c>
      <c r="M158" s="146">
        <f t="shared" si="20"/>
        <v>0</v>
      </c>
      <c r="N158" s="146">
        <f t="shared" si="21"/>
        <v>0</v>
      </c>
      <c r="U158" s="9"/>
    </row>
    <row r="159" spans="1:22" ht="13" customHeight="1">
      <c r="A159" s="23">
        <f t="shared" si="16"/>
        <v>7</v>
      </c>
      <c r="B159" s="2">
        <f t="shared" si="12"/>
        <v>0</v>
      </c>
      <c r="C159" s="24"/>
      <c r="D159" s="2">
        <f t="shared" si="17"/>
        <v>0</v>
      </c>
      <c r="G159" s="27"/>
      <c r="H159" s="144">
        <f t="shared" si="13"/>
        <v>0</v>
      </c>
      <c r="I159" s="166">
        <f t="shared" si="18"/>
        <v>0</v>
      </c>
      <c r="J159" s="146">
        <f t="shared" si="14"/>
        <v>0</v>
      </c>
      <c r="K159" s="146">
        <f t="shared" si="19"/>
        <v>0</v>
      </c>
      <c r="L159" s="204">
        <f t="shared" si="15"/>
        <v>0</v>
      </c>
      <c r="M159" s="146">
        <f t="shared" si="20"/>
        <v>0</v>
      </c>
      <c r="N159" s="146">
        <f t="shared" si="21"/>
        <v>0</v>
      </c>
      <c r="P159" s="4"/>
      <c r="U159" s="9"/>
    </row>
    <row r="160" spans="1:22" ht="13" customHeight="1">
      <c r="A160" s="23">
        <f t="shared" si="16"/>
        <v>8</v>
      </c>
      <c r="B160" s="2">
        <f t="shared" si="12"/>
        <v>0</v>
      </c>
      <c r="C160" s="24"/>
      <c r="D160" s="2">
        <f t="shared" si="17"/>
        <v>0</v>
      </c>
      <c r="G160" s="27"/>
      <c r="H160" s="144">
        <f t="shared" si="13"/>
        <v>0</v>
      </c>
      <c r="I160" s="166">
        <f t="shared" si="18"/>
        <v>0</v>
      </c>
      <c r="J160" s="145">
        <f t="shared" si="14"/>
        <v>0</v>
      </c>
      <c r="K160" s="146">
        <f t="shared" si="19"/>
        <v>0</v>
      </c>
      <c r="L160" s="204">
        <f t="shared" si="15"/>
        <v>0</v>
      </c>
      <c r="M160" s="146">
        <f t="shared" si="20"/>
        <v>0</v>
      </c>
      <c r="N160" s="146">
        <f t="shared" si="21"/>
        <v>0</v>
      </c>
      <c r="U160" s="9"/>
    </row>
    <row r="161" spans="1:14" ht="12.65" customHeight="1">
      <c r="A161" s="23">
        <f t="shared" si="16"/>
        <v>9</v>
      </c>
      <c r="B161" s="2">
        <f t="shared" si="12"/>
        <v>0</v>
      </c>
      <c r="C161" s="24"/>
      <c r="D161" s="2">
        <f t="shared" si="17"/>
        <v>0</v>
      </c>
      <c r="G161" s="27"/>
      <c r="H161" s="144">
        <f t="shared" si="13"/>
        <v>0</v>
      </c>
      <c r="I161" s="166">
        <f t="shared" si="18"/>
        <v>0</v>
      </c>
      <c r="J161" s="145">
        <f t="shared" si="14"/>
        <v>0</v>
      </c>
      <c r="K161" s="146">
        <f t="shared" si="19"/>
        <v>0</v>
      </c>
      <c r="L161" s="204">
        <f t="shared" si="15"/>
        <v>0</v>
      </c>
      <c r="M161" s="146">
        <f t="shared" si="20"/>
        <v>0</v>
      </c>
      <c r="N161" s="146">
        <f t="shared" si="21"/>
        <v>0</v>
      </c>
    </row>
    <row r="162" spans="1:14" ht="13" customHeight="1">
      <c r="A162" s="23">
        <f t="shared" si="16"/>
        <v>10</v>
      </c>
      <c r="B162" s="2">
        <f t="shared" si="12"/>
        <v>0</v>
      </c>
      <c r="C162" s="24"/>
      <c r="D162" s="2">
        <f t="shared" si="17"/>
        <v>0</v>
      </c>
      <c r="G162" s="27"/>
      <c r="H162" s="144">
        <f t="shared" si="13"/>
        <v>0</v>
      </c>
      <c r="I162" s="166">
        <f t="shared" si="18"/>
        <v>0</v>
      </c>
      <c r="J162" s="145">
        <f t="shared" si="14"/>
        <v>0</v>
      </c>
      <c r="K162" s="146">
        <f t="shared" si="19"/>
        <v>0</v>
      </c>
      <c r="L162" s="204">
        <f t="shared" si="15"/>
        <v>0</v>
      </c>
      <c r="M162" s="146">
        <f t="shared" si="20"/>
        <v>0</v>
      </c>
      <c r="N162" s="146">
        <f t="shared" si="21"/>
        <v>0</v>
      </c>
    </row>
    <row r="163" spans="1:14" ht="13" hidden="1" customHeight="1">
      <c r="A163" s="23">
        <f t="shared" si="16"/>
        <v>11</v>
      </c>
      <c r="B163" s="2">
        <f t="shared" si="12"/>
        <v>0</v>
      </c>
      <c r="C163" s="24"/>
      <c r="D163" s="2">
        <f t="shared" si="17"/>
        <v>0</v>
      </c>
      <c r="G163" s="27"/>
      <c r="H163" s="144">
        <f t="shared" si="13"/>
        <v>0</v>
      </c>
      <c r="I163" s="166">
        <f t="shared" si="18"/>
        <v>0</v>
      </c>
      <c r="J163" s="146">
        <f t="shared" si="14"/>
        <v>0</v>
      </c>
      <c r="K163" s="146">
        <f t="shared" si="19"/>
        <v>0</v>
      </c>
      <c r="L163" s="204">
        <f t="shared" si="15"/>
        <v>0</v>
      </c>
      <c r="M163" s="146">
        <f t="shared" si="20"/>
        <v>0</v>
      </c>
      <c r="N163" s="146">
        <f t="shared" si="21"/>
        <v>0</v>
      </c>
    </row>
    <row r="164" spans="1:14" ht="13" hidden="1" customHeight="1">
      <c r="A164" s="23">
        <f t="shared" si="16"/>
        <v>12</v>
      </c>
      <c r="B164" s="2">
        <f t="shared" si="12"/>
        <v>0</v>
      </c>
      <c r="C164" s="24"/>
      <c r="D164" s="2">
        <f t="shared" si="17"/>
        <v>0</v>
      </c>
      <c r="G164" s="27"/>
      <c r="H164" s="144">
        <f t="shared" si="13"/>
        <v>0</v>
      </c>
      <c r="I164" s="166">
        <f t="shared" si="18"/>
        <v>0</v>
      </c>
      <c r="J164" s="146">
        <f t="shared" si="14"/>
        <v>0</v>
      </c>
      <c r="K164" s="146">
        <f t="shared" si="19"/>
        <v>0</v>
      </c>
      <c r="L164" s="204">
        <f t="shared" si="15"/>
        <v>0</v>
      </c>
      <c r="M164" s="146">
        <f t="shared" si="20"/>
        <v>0</v>
      </c>
      <c r="N164" s="146">
        <f t="shared" si="21"/>
        <v>0</v>
      </c>
    </row>
    <row r="165" spans="1:14" ht="13" hidden="1" customHeight="1">
      <c r="A165" s="23">
        <f t="shared" si="16"/>
        <v>13</v>
      </c>
      <c r="B165" s="2">
        <f t="shared" si="12"/>
        <v>0</v>
      </c>
      <c r="C165" s="24"/>
      <c r="D165" s="2">
        <f t="shared" si="17"/>
        <v>0</v>
      </c>
      <c r="G165" s="27"/>
      <c r="H165" s="144">
        <f t="shared" si="13"/>
        <v>0</v>
      </c>
      <c r="I165" s="166">
        <f t="shared" si="18"/>
        <v>0</v>
      </c>
      <c r="J165" s="146">
        <f t="shared" si="14"/>
        <v>0</v>
      </c>
      <c r="K165" s="146">
        <f t="shared" si="19"/>
        <v>0</v>
      </c>
      <c r="L165" s="204">
        <f t="shared" si="15"/>
        <v>0</v>
      </c>
      <c r="M165" s="146">
        <f t="shared" si="20"/>
        <v>0</v>
      </c>
      <c r="N165" s="146">
        <f t="shared" si="21"/>
        <v>0</v>
      </c>
    </row>
    <row r="166" spans="1:14" ht="13" hidden="1" customHeight="1">
      <c r="A166" s="23">
        <f t="shared" si="16"/>
        <v>14</v>
      </c>
      <c r="B166" s="2">
        <f t="shared" si="12"/>
        <v>0</v>
      </c>
      <c r="C166" s="24"/>
      <c r="D166" s="2">
        <f t="shared" si="17"/>
        <v>0</v>
      </c>
      <c r="G166" s="27"/>
      <c r="H166" s="144">
        <f t="shared" si="13"/>
        <v>0</v>
      </c>
      <c r="I166" s="166">
        <f t="shared" si="18"/>
        <v>0</v>
      </c>
      <c r="J166" s="146">
        <f t="shared" si="14"/>
        <v>0</v>
      </c>
      <c r="K166" s="146">
        <f t="shared" si="19"/>
        <v>0</v>
      </c>
      <c r="L166" s="204">
        <f t="shared" si="15"/>
        <v>0</v>
      </c>
      <c r="M166" s="146">
        <f t="shared" si="20"/>
        <v>0</v>
      </c>
      <c r="N166" s="146">
        <f t="shared" si="21"/>
        <v>0</v>
      </c>
    </row>
    <row r="167" spans="1:14" ht="13" hidden="1" customHeight="1">
      <c r="A167" s="23">
        <f t="shared" si="16"/>
        <v>15</v>
      </c>
      <c r="B167" s="2">
        <f t="shared" si="12"/>
        <v>0</v>
      </c>
      <c r="C167" s="24"/>
      <c r="D167" s="2">
        <f t="shared" si="17"/>
        <v>0</v>
      </c>
      <c r="G167" s="27"/>
      <c r="H167" s="144">
        <f t="shared" si="13"/>
        <v>0</v>
      </c>
      <c r="I167" s="166">
        <f t="shared" si="18"/>
        <v>0</v>
      </c>
      <c r="J167" s="145">
        <f t="shared" si="14"/>
        <v>0</v>
      </c>
      <c r="K167" s="146">
        <f t="shared" si="19"/>
        <v>0</v>
      </c>
      <c r="L167" s="204">
        <f t="shared" si="15"/>
        <v>0</v>
      </c>
      <c r="M167" s="146">
        <f t="shared" si="20"/>
        <v>0</v>
      </c>
      <c r="N167" s="146">
        <f t="shared" si="21"/>
        <v>0</v>
      </c>
    </row>
    <row r="168" spans="1:14" ht="13" hidden="1" customHeight="1">
      <c r="A168" s="23">
        <f t="shared" si="16"/>
        <v>16</v>
      </c>
      <c r="B168" s="2">
        <f t="shared" si="12"/>
        <v>0</v>
      </c>
      <c r="C168" s="24"/>
      <c r="D168" s="2">
        <f t="shared" si="17"/>
        <v>0</v>
      </c>
      <c r="G168" s="27"/>
      <c r="H168" s="144">
        <f t="shared" si="13"/>
        <v>0</v>
      </c>
      <c r="I168" s="166">
        <f t="shared" si="18"/>
        <v>0</v>
      </c>
      <c r="J168" s="145">
        <f t="shared" si="14"/>
        <v>0</v>
      </c>
      <c r="K168" s="146">
        <f t="shared" si="19"/>
        <v>0</v>
      </c>
      <c r="L168" s="204">
        <f t="shared" si="15"/>
        <v>0</v>
      </c>
      <c r="M168" s="146">
        <f t="shared" si="20"/>
        <v>0</v>
      </c>
      <c r="N168" s="146">
        <f t="shared" si="21"/>
        <v>0</v>
      </c>
    </row>
    <row r="169" spans="1:14" ht="13" hidden="1" customHeight="1">
      <c r="A169" s="23">
        <f t="shared" si="16"/>
        <v>17</v>
      </c>
      <c r="B169" s="2">
        <f t="shared" si="12"/>
        <v>0</v>
      </c>
      <c r="C169" s="24"/>
      <c r="D169" s="2">
        <f t="shared" si="17"/>
        <v>0</v>
      </c>
      <c r="G169" s="27"/>
      <c r="H169" s="144">
        <f t="shared" si="13"/>
        <v>0</v>
      </c>
      <c r="I169" s="166">
        <f t="shared" si="18"/>
        <v>0</v>
      </c>
      <c r="J169" s="145">
        <f t="shared" si="14"/>
        <v>0</v>
      </c>
      <c r="K169" s="146">
        <f t="shared" si="19"/>
        <v>0</v>
      </c>
      <c r="L169" s="204">
        <f t="shared" si="15"/>
        <v>0</v>
      </c>
      <c r="M169" s="146">
        <f t="shared" si="20"/>
        <v>0</v>
      </c>
      <c r="N169" s="146">
        <f t="shared" si="21"/>
        <v>0</v>
      </c>
    </row>
    <row r="170" spans="1:14" ht="13" hidden="1" customHeight="1">
      <c r="A170" s="23">
        <f t="shared" si="16"/>
        <v>18</v>
      </c>
      <c r="B170" s="2">
        <f t="shared" si="12"/>
        <v>0</v>
      </c>
      <c r="C170" s="24"/>
      <c r="D170" s="2">
        <f t="shared" si="17"/>
        <v>0</v>
      </c>
      <c r="G170" s="27"/>
      <c r="H170" s="144">
        <f t="shared" si="13"/>
        <v>0</v>
      </c>
      <c r="I170" s="166">
        <f t="shared" si="18"/>
        <v>0</v>
      </c>
      <c r="J170" s="146">
        <f t="shared" si="14"/>
        <v>0</v>
      </c>
      <c r="K170" s="146">
        <f t="shared" si="19"/>
        <v>0</v>
      </c>
      <c r="L170" s="204">
        <f t="shared" si="15"/>
        <v>0</v>
      </c>
      <c r="M170" s="146">
        <f t="shared" si="20"/>
        <v>0</v>
      </c>
      <c r="N170" s="146">
        <f t="shared" si="21"/>
        <v>0</v>
      </c>
    </row>
    <row r="171" spans="1:14" ht="13" hidden="1" customHeight="1">
      <c r="A171" s="23">
        <f t="shared" si="16"/>
        <v>19</v>
      </c>
      <c r="B171" s="2">
        <f t="shared" si="12"/>
        <v>0</v>
      </c>
      <c r="C171" s="24"/>
      <c r="D171" s="2">
        <f t="shared" si="17"/>
        <v>0</v>
      </c>
      <c r="G171" s="27"/>
      <c r="H171" s="144">
        <f t="shared" si="13"/>
        <v>0</v>
      </c>
      <c r="I171" s="166">
        <f t="shared" si="18"/>
        <v>0</v>
      </c>
      <c r="J171" s="146">
        <f t="shared" si="14"/>
        <v>0</v>
      </c>
      <c r="K171" s="146">
        <f t="shared" si="19"/>
        <v>0</v>
      </c>
      <c r="L171" s="204">
        <f t="shared" si="15"/>
        <v>0</v>
      </c>
      <c r="M171" s="146">
        <f t="shared" si="20"/>
        <v>0</v>
      </c>
      <c r="N171" s="146">
        <f t="shared" si="21"/>
        <v>0</v>
      </c>
    </row>
    <row r="172" spans="1:14" ht="13" hidden="1" customHeight="1">
      <c r="A172" s="23">
        <f t="shared" si="16"/>
        <v>20</v>
      </c>
      <c r="B172" s="2">
        <f t="shared" si="12"/>
        <v>0</v>
      </c>
      <c r="C172" s="24"/>
      <c r="D172" s="2">
        <f t="shared" si="17"/>
        <v>0</v>
      </c>
      <c r="G172" s="27"/>
      <c r="H172" s="144">
        <f t="shared" si="13"/>
        <v>0</v>
      </c>
      <c r="I172" s="166">
        <f t="shared" si="18"/>
        <v>0</v>
      </c>
      <c r="J172" s="146">
        <f t="shared" si="14"/>
        <v>0</v>
      </c>
      <c r="K172" s="146">
        <f t="shared" si="19"/>
        <v>0</v>
      </c>
      <c r="L172" s="204">
        <f t="shared" si="15"/>
        <v>0</v>
      </c>
      <c r="M172" s="146">
        <f t="shared" si="20"/>
        <v>0</v>
      </c>
      <c r="N172" s="146">
        <f t="shared" si="21"/>
        <v>0</v>
      </c>
    </row>
    <row r="173" spans="1:14" ht="13" hidden="1" customHeight="1">
      <c r="A173" s="23">
        <f t="shared" si="16"/>
        <v>21</v>
      </c>
      <c r="B173" s="2">
        <f t="shared" si="12"/>
        <v>0</v>
      </c>
      <c r="C173" s="24"/>
      <c r="D173" s="2">
        <f t="shared" si="17"/>
        <v>0</v>
      </c>
      <c r="G173" s="27"/>
      <c r="H173" s="144">
        <f t="shared" si="13"/>
        <v>0</v>
      </c>
      <c r="I173" s="166">
        <f t="shared" si="18"/>
        <v>0</v>
      </c>
      <c r="J173" s="146">
        <f t="shared" si="14"/>
        <v>0</v>
      </c>
      <c r="K173" s="146">
        <f t="shared" si="19"/>
        <v>0</v>
      </c>
      <c r="L173" s="204">
        <f t="shared" si="15"/>
        <v>0</v>
      </c>
      <c r="M173" s="146">
        <f t="shared" si="20"/>
        <v>0</v>
      </c>
      <c r="N173" s="146">
        <f t="shared" si="21"/>
        <v>0</v>
      </c>
    </row>
    <row r="174" spans="1:14" ht="13" hidden="1" customHeight="1">
      <c r="A174" s="23">
        <f t="shared" si="16"/>
        <v>22</v>
      </c>
      <c r="B174" s="2">
        <f t="shared" si="12"/>
        <v>0</v>
      </c>
      <c r="C174" s="24"/>
      <c r="D174" s="2">
        <f t="shared" si="17"/>
        <v>0</v>
      </c>
      <c r="G174" s="27"/>
      <c r="H174" s="144">
        <f t="shared" si="13"/>
        <v>0</v>
      </c>
      <c r="I174" s="166">
        <f t="shared" si="18"/>
        <v>0</v>
      </c>
      <c r="J174" s="146">
        <f t="shared" si="14"/>
        <v>0</v>
      </c>
      <c r="K174" s="146">
        <f t="shared" si="19"/>
        <v>0</v>
      </c>
      <c r="L174" s="204">
        <f t="shared" si="15"/>
        <v>0</v>
      </c>
      <c r="M174" s="146">
        <f t="shared" si="20"/>
        <v>0</v>
      </c>
      <c r="N174" s="146">
        <f t="shared" si="21"/>
        <v>0</v>
      </c>
    </row>
    <row r="175" spans="1:14" ht="13" hidden="1" customHeight="1">
      <c r="A175" s="23">
        <f t="shared" si="16"/>
        <v>23</v>
      </c>
      <c r="B175" s="2">
        <f t="shared" si="12"/>
        <v>0</v>
      </c>
      <c r="C175" s="24"/>
      <c r="D175" s="2">
        <f t="shared" si="17"/>
        <v>0</v>
      </c>
      <c r="G175" s="27"/>
      <c r="H175" s="144">
        <f t="shared" si="13"/>
        <v>0</v>
      </c>
      <c r="I175" s="166">
        <f t="shared" si="18"/>
        <v>0</v>
      </c>
      <c r="J175" s="145">
        <f t="shared" si="14"/>
        <v>0</v>
      </c>
      <c r="K175" s="146">
        <f t="shared" si="19"/>
        <v>0</v>
      </c>
      <c r="L175" s="204">
        <f t="shared" si="15"/>
        <v>0</v>
      </c>
      <c r="M175" s="146">
        <f t="shared" si="20"/>
        <v>0</v>
      </c>
      <c r="N175" s="146">
        <f t="shared" si="21"/>
        <v>0</v>
      </c>
    </row>
    <row r="176" spans="1:14" ht="13" hidden="1" customHeight="1">
      <c r="A176" s="23">
        <f t="shared" si="16"/>
        <v>24</v>
      </c>
      <c r="B176" s="2">
        <f t="shared" si="12"/>
        <v>0</v>
      </c>
      <c r="C176" s="24"/>
      <c r="D176" s="2">
        <f t="shared" si="17"/>
        <v>0</v>
      </c>
      <c r="G176" s="27"/>
      <c r="H176" s="144">
        <f t="shared" si="13"/>
        <v>0</v>
      </c>
      <c r="I176" s="166">
        <f t="shared" si="18"/>
        <v>0</v>
      </c>
      <c r="J176" s="146">
        <f t="shared" si="14"/>
        <v>0</v>
      </c>
      <c r="K176" s="146">
        <f t="shared" si="19"/>
        <v>0</v>
      </c>
      <c r="L176" s="204">
        <f t="shared" si="15"/>
        <v>0</v>
      </c>
      <c r="M176" s="146">
        <f t="shared" si="20"/>
        <v>0</v>
      </c>
      <c r="N176" s="146">
        <f t="shared" si="21"/>
        <v>0</v>
      </c>
    </row>
    <row r="177" spans="1:22" ht="13" customHeight="1">
      <c r="H177" s="28"/>
      <c r="I177" s="70"/>
      <c r="K177" s="149">
        <f>SUM(K153:K176)</f>
        <v>0</v>
      </c>
      <c r="L177" s="194"/>
      <c r="M177" s="149">
        <f>SUM(M153:M176)</f>
        <v>0</v>
      </c>
      <c r="N177" s="149">
        <f>SUM(N153:N176)</f>
        <v>0</v>
      </c>
    </row>
    <row r="178" spans="1:22" ht="13" customHeight="1">
      <c r="I178" s="58"/>
      <c r="P178" s="4"/>
    </row>
    <row r="179" spans="1:22" s="103" customFormat="1" ht="13" customHeight="1">
      <c r="A179" s="97" t="s">
        <v>90</v>
      </c>
      <c r="B179" s="97"/>
      <c r="C179" s="97"/>
      <c r="D179" s="97"/>
      <c r="E179" s="97"/>
      <c r="F179" s="98"/>
      <c r="G179" s="98"/>
      <c r="H179" s="99"/>
      <c r="I179" s="100"/>
      <c r="J179" s="99"/>
      <c r="K179" s="99"/>
      <c r="L179" s="201"/>
      <c r="M179" s="99"/>
      <c r="N179" s="101" t="s">
        <v>0</v>
      </c>
      <c r="O179" s="107">
        <f>N193</f>
        <v>0</v>
      </c>
      <c r="V179" s="104"/>
    </row>
    <row r="180" spans="1:22" ht="13">
      <c r="A180" s="10"/>
      <c r="B180" s="3"/>
      <c r="C180" s="3"/>
      <c r="D180" s="3"/>
      <c r="E180" s="3"/>
      <c r="F180" s="5"/>
      <c r="G180" s="5"/>
      <c r="H180" s="6"/>
      <c r="I180" s="94"/>
      <c r="J180" s="6"/>
      <c r="K180" s="6"/>
      <c r="L180" s="189"/>
      <c r="M180" s="6"/>
      <c r="N180" s="11"/>
      <c r="V180" s="9"/>
    </row>
    <row r="181" spans="1:22" ht="13" customHeight="1">
      <c r="A181" s="12"/>
      <c r="B181" s="3"/>
      <c r="C181" s="13"/>
      <c r="D181" s="3"/>
      <c r="E181" s="3"/>
      <c r="F181" s="5"/>
      <c r="G181" s="14"/>
      <c r="H181" s="15" t="s">
        <v>114</v>
      </c>
      <c r="I181" s="141" t="s">
        <v>115</v>
      </c>
      <c r="J181" s="15" t="s">
        <v>116</v>
      </c>
      <c r="K181" s="15" t="s">
        <v>2</v>
      </c>
      <c r="L181" s="198" t="s">
        <v>3</v>
      </c>
      <c r="M181" s="161"/>
      <c r="N181" s="16"/>
    </row>
    <row r="182" spans="1:22" ht="13" customHeight="1">
      <c r="A182" s="17"/>
      <c r="B182" s="18" t="s">
        <v>4</v>
      </c>
      <c r="C182" s="148"/>
      <c r="D182" s="147" t="s">
        <v>5</v>
      </c>
      <c r="E182" s="19"/>
      <c r="F182" s="20"/>
      <c r="G182" s="20"/>
      <c r="H182" s="21" t="s">
        <v>113</v>
      </c>
      <c r="I182" s="22" t="s">
        <v>113</v>
      </c>
      <c r="J182" s="21" t="s">
        <v>2</v>
      </c>
      <c r="K182" s="21" t="s">
        <v>6</v>
      </c>
      <c r="L182" s="192" t="s">
        <v>42</v>
      </c>
      <c r="M182" s="21" t="s">
        <v>3</v>
      </c>
      <c r="N182" s="21" t="s">
        <v>7</v>
      </c>
      <c r="P182" s="163" t="s">
        <v>97</v>
      </c>
      <c r="S182" s="3"/>
    </row>
    <row r="183" spans="1:22" ht="13" customHeight="1">
      <c r="A183" s="23">
        <v>1</v>
      </c>
      <c r="B183" s="2">
        <f t="shared" ref="B183:B192" si="22">B40</f>
        <v>0</v>
      </c>
      <c r="C183" s="24"/>
      <c r="D183" s="1" t="s">
        <v>87</v>
      </c>
      <c r="H183" s="176">
        <f t="shared" ref="H183:I192" si="23">H40</f>
        <v>0</v>
      </c>
      <c r="I183" s="166">
        <f t="shared" si="23"/>
        <v>0</v>
      </c>
      <c r="J183" s="146">
        <f t="shared" ref="J183:J192" si="24">J40*$N$4</f>
        <v>0</v>
      </c>
      <c r="K183" s="146">
        <f>(J183/9*I183)+(J183/9*H183)</f>
        <v>0</v>
      </c>
      <c r="L183" s="204">
        <f t="shared" ref="L183:L192" si="25">+L40</f>
        <v>0.32650000000000001</v>
      </c>
      <c r="M183" s="146">
        <f>+K183*L183</f>
        <v>0</v>
      </c>
      <c r="N183" s="146">
        <f>+K183+M183</f>
        <v>0</v>
      </c>
      <c r="P183" s="142">
        <f>(IF((J183+J183/9*I183)=0,0,K183/(J183+J183/9*I183)))</f>
        <v>0</v>
      </c>
      <c r="U183" s="9"/>
    </row>
    <row r="184" spans="1:22" ht="13" customHeight="1">
      <c r="A184" s="23">
        <f t="shared" ref="A184:A192" si="26">1+A183</f>
        <v>2</v>
      </c>
      <c r="B184" s="2">
        <f t="shared" si="22"/>
        <v>0</v>
      </c>
      <c r="C184" s="24"/>
      <c r="D184" s="2">
        <f t="shared" ref="D184:D192" si="27">D41</f>
        <v>0</v>
      </c>
      <c r="H184" s="176">
        <f t="shared" si="23"/>
        <v>0</v>
      </c>
      <c r="I184" s="166">
        <f t="shared" si="23"/>
        <v>0</v>
      </c>
      <c r="J184" s="146">
        <f t="shared" si="24"/>
        <v>0</v>
      </c>
      <c r="K184" s="146">
        <f t="shared" ref="K184:K192" si="28">(J184/9*I184)+(J184/9*H184)</f>
        <v>0</v>
      </c>
      <c r="L184" s="204">
        <f t="shared" si="25"/>
        <v>0</v>
      </c>
      <c r="M184" s="146">
        <f t="shared" ref="M184:M192" si="29">+K184*L184</f>
        <v>0</v>
      </c>
      <c r="N184" s="146">
        <f t="shared" ref="N184:N192" si="30">+K184+M184</f>
        <v>0</v>
      </c>
      <c r="P184" s="142">
        <f t="shared" ref="P184:P192" si="31">(IF((J184+J184/9*I184)=0,0,K184/(J184+J184/9*I184)))</f>
        <v>0</v>
      </c>
      <c r="U184" s="9"/>
    </row>
    <row r="185" spans="1:22" ht="13" customHeight="1">
      <c r="A185" s="23">
        <f t="shared" si="26"/>
        <v>3</v>
      </c>
      <c r="B185" s="2">
        <f t="shared" si="22"/>
        <v>0</v>
      </c>
      <c r="C185" s="24"/>
      <c r="D185" s="2">
        <f t="shared" si="27"/>
        <v>0</v>
      </c>
      <c r="H185" s="176">
        <f t="shared" si="23"/>
        <v>0</v>
      </c>
      <c r="I185" s="166">
        <f t="shared" si="23"/>
        <v>0</v>
      </c>
      <c r="J185" s="146">
        <f t="shared" si="24"/>
        <v>0</v>
      </c>
      <c r="K185" s="146">
        <f t="shared" si="28"/>
        <v>0</v>
      </c>
      <c r="L185" s="204">
        <f t="shared" si="25"/>
        <v>0</v>
      </c>
      <c r="M185" s="146">
        <f t="shared" si="29"/>
        <v>0</v>
      </c>
      <c r="N185" s="146">
        <f t="shared" si="30"/>
        <v>0</v>
      </c>
      <c r="P185" s="142">
        <f t="shared" si="31"/>
        <v>0</v>
      </c>
      <c r="U185" s="9"/>
    </row>
    <row r="186" spans="1:22" ht="13" customHeight="1">
      <c r="A186" s="23">
        <f t="shared" si="26"/>
        <v>4</v>
      </c>
      <c r="B186" s="2">
        <f t="shared" si="22"/>
        <v>0</v>
      </c>
      <c r="C186" s="24"/>
      <c r="D186" s="2">
        <f t="shared" si="27"/>
        <v>0</v>
      </c>
      <c r="H186" s="176">
        <f t="shared" si="23"/>
        <v>0</v>
      </c>
      <c r="I186" s="166">
        <f t="shared" si="23"/>
        <v>0</v>
      </c>
      <c r="J186" s="146">
        <f t="shared" si="24"/>
        <v>0</v>
      </c>
      <c r="K186" s="146">
        <f t="shared" si="28"/>
        <v>0</v>
      </c>
      <c r="L186" s="204">
        <f t="shared" si="25"/>
        <v>0</v>
      </c>
      <c r="M186" s="146">
        <f t="shared" si="29"/>
        <v>0</v>
      </c>
      <c r="N186" s="146">
        <f t="shared" si="30"/>
        <v>0</v>
      </c>
      <c r="P186" s="142">
        <f t="shared" si="31"/>
        <v>0</v>
      </c>
      <c r="U186" s="9"/>
    </row>
    <row r="187" spans="1:22" ht="13" customHeight="1">
      <c r="A187" s="23">
        <f t="shared" si="26"/>
        <v>5</v>
      </c>
      <c r="B187" s="2">
        <f t="shared" si="22"/>
        <v>0</v>
      </c>
      <c r="C187" s="24"/>
      <c r="D187" s="2">
        <f t="shared" si="27"/>
        <v>0</v>
      </c>
      <c r="E187" s="25"/>
      <c r="H187" s="176">
        <f t="shared" si="23"/>
        <v>0</v>
      </c>
      <c r="I187" s="166">
        <f t="shared" si="23"/>
        <v>0</v>
      </c>
      <c r="J187" s="146">
        <f t="shared" si="24"/>
        <v>0</v>
      </c>
      <c r="K187" s="146">
        <f t="shared" si="28"/>
        <v>0</v>
      </c>
      <c r="L187" s="204">
        <f t="shared" si="25"/>
        <v>0</v>
      </c>
      <c r="M187" s="146">
        <f t="shared" si="29"/>
        <v>0</v>
      </c>
      <c r="N187" s="146">
        <f t="shared" si="30"/>
        <v>0</v>
      </c>
      <c r="P187" s="142">
        <f t="shared" si="31"/>
        <v>0</v>
      </c>
      <c r="U187" s="9"/>
    </row>
    <row r="188" spans="1:22" ht="13" customHeight="1">
      <c r="A188" s="23">
        <f t="shared" si="26"/>
        <v>6</v>
      </c>
      <c r="B188" s="2">
        <f t="shared" si="22"/>
        <v>0</v>
      </c>
      <c r="C188" s="24"/>
      <c r="D188" s="2">
        <f t="shared" si="27"/>
        <v>0</v>
      </c>
      <c r="H188" s="176">
        <f t="shared" si="23"/>
        <v>0</v>
      </c>
      <c r="I188" s="166">
        <f t="shared" si="23"/>
        <v>0</v>
      </c>
      <c r="J188" s="146">
        <f t="shared" si="24"/>
        <v>0</v>
      </c>
      <c r="K188" s="146">
        <f t="shared" si="28"/>
        <v>0</v>
      </c>
      <c r="L188" s="204">
        <f t="shared" si="25"/>
        <v>0</v>
      </c>
      <c r="M188" s="146">
        <f t="shared" si="29"/>
        <v>0</v>
      </c>
      <c r="N188" s="146">
        <f t="shared" si="30"/>
        <v>0</v>
      </c>
      <c r="P188" s="142">
        <f t="shared" si="31"/>
        <v>0</v>
      </c>
      <c r="U188" s="9"/>
    </row>
    <row r="189" spans="1:22" ht="13" customHeight="1">
      <c r="A189" s="23">
        <f t="shared" si="26"/>
        <v>7</v>
      </c>
      <c r="B189" s="2">
        <f t="shared" si="22"/>
        <v>0</v>
      </c>
      <c r="C189" s="24"/>
      <c r="D189" s="26">
        <f t="shared" si="27"/>
        <v>0</v>
      </c>
      <c r="G189" s="27"/>
      <c r="H189" s="176">
        <f t="shared" si="23"/>
        <v>0</v>
      </c>
      <c r="I189" s="166">
        <f t="shared" si="23"/>
        <v>0</v>
      </c>
      <c r="J189" s="146">
        <f t="shared" si="24"/>
        <v>0</v>
      </c>
      <c r="K189" s="146">
        <f t="shared" si="28"/>
        <v>0</v>
      </c>
      <c r="L189" s="204">
        <f t="shared" si="25"/>
        <v>0</v>
      </c>
      <c r="M189" s="146">
        <f t="shared" si="29"/>
        <v>0</v>
      </c>
      <c r="N189" s="146">
        <f t="shared" si="30"/>
        <v>0</v>
      </c>
      <c r="P189" s="142">
        <f t="shared" si="31"/>
        <v>0</v>
      </c>
      <c r="U189" s="9"/>
    </row>
    <row r="190" spans="1:22" ht="13" customHeight="1">
      <c r="A190" s="23">
        <f t="shared" si="26"/>
        <v>8</v>
      </c>
      <c r="B190" s="2">
        <f t="shared" si="22"/>
        <v>0</v>
      </c>
      <c r="C190" s="24"/>
      <c r="D190" s="26">
        <f t="shared" si="27"/>
        <v>0</v>
      </c>
      <c r="G190" s="27"/>
      <c r="H190" s="176">
        <f t="shared" si="23"/>
        <v>0</v>
      </c>
      <c r="I190" s="166">
        <f t="shared" si="23"/>
        <v>0</v>
      </c>
      <c r="J190" s="146">
        <f t="shared" si="24"/>
        <v>0</v>
      </c>
      <c r="K190" s="146">
        <f t="shared" si="28"/>
        <v>0</v>
      </c>
      <c r="L190" s="204">
        <f t="shared" si="25"/>
        <v>0</v>
      </c>
      <c r="M190" s="146">
        <f t="shared" si="29"/>
        <v>0</v>
      </c>
      <c r="N190" s="146">
        <f t="shared" si="30"/>
        <v>0</v>
      </c>
      <c r="P190" s="142">
        <f t="shared" si="31"/>
        <v>0</v>
      </c>
      <c r="U190" s="9"/>
    </row>
    <row r="191" spans="1:22" ht="13" customHeight="1">
      <c r="A191" s="23">
        <f t="shared" si="26"/>
        <v>9</v>
      </c>
      <c r="B191" s="2">
        <f t="shared" si="22"/>
        <v>0</v>
      </c>
      <c r="C191" s="24"/>
      <c r="D191" s="26">
        <f t="shared" si="27"/>
        <v>0</v>
      </c>
      <c r="G191" s="27"/>
      <c r="H191" s="176">
        <f t="shared" si="23"/>
        <v>0</v>
      </c>
      <c r="I191" s="166">
        <f t="shared" si="23"/>
        <v>0</v>
      </c>
      <c r="J191" s="146">
        <f t="shared" si="24"/>
        <v>0</v>
      </c>
      <c r="K191" s="146">
        <f t="shared" si="28"/>
        <v>0</v>
      </c>
      <c r="L191" s="204">
        <f t="shared" si="25"/>
        <v>0</v>
      </c>
      <c r="M191" s="146">
        <f t="shared" si="29"/>
        <v>0</v>
      </c>
      <c r="N191" s="146">
        <f t="shared" si="30"/>
        <v>0</v>
      </c>
      <c r="P191" s="142">
        <f t="shared" si="31"/>
        <v>0</v>
      </c>
    </row>
    <row r="192" spans="1:22" ht="13" customHeight="1">
      <c r="A192" s="23">
        <f t="shared" si="26"/>
        <v>10</v>
      </c>
      <c r="B192" s="2">
        <f t="shared" si="22"/>
        <v>0</v>
      </c>
      <c r="C192" s="24"/>
      <c r="D192" s="26">
        <f t="shared" si="27"/>
        <v>0</v>
      </c>
      <c r="G192" s="27"/>
      <c r="H192" s="176">
        <f t="shared" si="23"/>
        <v>0</v>
      </c>
      <c r="I192" s="166">
        <f t="shared" si="23"/>
        <v>0</v>
      </c>
      <c r="J192" s="146">
        <f t="shared" si="24"/>
        <v>0</v>
      </c>
      <c r="K192" s="146">
        <f t="shared" si="28"/>
        <v>0</v>
      </c>
      <c r="L192" s="204">
        <f t="shared" si="25"/>
        <v>0</v>
      </c>
      <c r="M192" s="146">
        <f t="shared" si="29"/>
        <v>0</v>
      </c>
      <c r="N192" s="146">
        <f t="shared" si="30"/>
        <v>0</v>
      </c>
      <c r="P192" s="142">
        <f t="shared" si="31"/>
        <v>0</v>
      </c>
    </row>
    <row r="193" spans="1:19" s="3" customFormat="1" ht="13" customHeight="1">
      <c r="B193" s="1"/>
      <c r="C193" s="2"/>
      <c r="D193" s="1"/>
      <c r="E193" s="1"/>
      <c r="F193" s="63"/>
      <c r="G193" s="25"/>
      <c r="H193" s="37"/>
      <c r="I193" s="7"/>
      <c r="J193" s="65"/>
      <c r="K193" s="149">
        <f>SUM(K183:K192)</f>
        <v>0</v>
      </c>
      <c r="L193" s="195"/>
      <c r="M193" s="149">
        <f>SUM(M183:M192)</f>
        <v>0</v>
      </c>
      <c r="N193" s="149">
        <f>SUM(N183:N192)</f>
        <v>0</v>
      </c>
      <c r="O193" s="4"/>
    </row>
    <row r="194" spans="1:19" ht="13" customHeight="1">
      <c r="F194" s="77"/>
      <c r="H194" s="47"/>
    </row>
    <row r="195" spans="1:19" ht="13" customHeight="1">
      <c r="D195" s="2" t="s">
        <v>44</v>
      </c>
      <c r="F195" s="25" t="s">
        <v>45</v>
      </c>
      <c r="H195" s="47"/>
      <c r="J195" s="9"/>
      <c r="K195" s="168"/>
      <c r="L195" s="196"/>
      <c r="M195" s="169"/>
      <c r="P195" s="9"/>
      <c r="Q195" s="4"/>
      <c r="R195" s="4"/>
      <c r="S195" s="4"/>
    </row>
    <row r="196" spans="1:19" s="35" customFormat="1" ht="13" customHeight="1">
      <c r="A196" s="97" t="s">
        <v>101</v>
      </c>
      <c r="F196" s="40"/>
      <c r="G196" s="40"/>
      <c r="H196" s="48"/>
      <c r="I196" s="42"/>
      <c r="J196" s="43"/>
      <c r="K196" s="170"/>
      <c r="L196" s="197"/>
      <c r="M196" s="171"/>
      <c r="N196" s="99" t="s">
        <v>0</v>
      </c>
      <c r="O196" s="107">
        <f>H199</f>
        <v>0</v>
      </c>
      <c r="P196" s="43"/>
      <c r="Q196" s="41"/>
    </row>
    <row r="197" spans="1:19" s="3" customFormat="1" ht="13" customHeight="1">
      <c r="B197" s="1"/>
      <c r="C197" s="2" t="s">
        <v>8</v>
      </c>
      <c r="D197" s="1">
        <v>1</v>
      </c>
      <c r="E197" s="1"/>
      <c r="F197" s="63">
        <v>0</v>
      </c>
      <c r="G197" s="30"/>
      <c r="H197" s="37">
        <f>D197*F197</f>
        <v>0</v>
      </c>
      <c r="I197" s="2"/>
      <c r="J197" s="9"/>
      <c r="K197" s="168"/>
      <c r="L197" s="196"/>
      <c r="M197" s="169"/>
      <c r="N197" s="102"/>
      <c r="O197" s="102"/>
      <c r="P197" s="9"/>
      <c r="Q197" s="4"/>
      <c r="R197" s="4"/>
      <c r="S197" s="4"/>
    </row>
    <row r="198" spans="1:19" ht="13" customHeight="1">
      <c r="B198" s="1"/>
      <c r="C198" s="2" t="s">
        <v>8</v>
      </c>
      <c r="D198" s="1">
        <v>1</v>
      </c>
      <c r="E198" s="1"/>
      <c r="F198" s="63">
        <v>0</v>
      </c>
      <c r="G198" s="30"/>
      <c r="H198" s="49">
        <f>D198*F198</f>
        <v>0</v>
      </c>
      <c r="I198" s="2"/>
      <c r="J198" s="9"/>
      <c r="K198" s="168"/>
      <c r="L198" s="196"/>
      <c r="M198" s="169"/>
      <c r="N198" s="102"/>
      <c r="O198" s="102"/>
      <c r="P198" s="9"/>
      <c r="Q198" s="4"/>
      <c r="R198" s="4"/>
      <c r="S198" s="4"/>
    </row>
    <row r="199" spans="1:19" ht="13" customHeight="1">
      <c r="F199" s="29"/>
      <c r="H199" s="47">
        <f>SUM(H197:H198)</f>
        <v>0</v>
      </c>
      <c r="I199" s="2"/>
      <c r="J199" s="9"/>
      <c r="K199" s="168"/>
      <c r="L199" s="196"/>
      <c r="M199" s="169"/>
      <c r="N199" s="102"/>
      <c r="O199" s="102"/>
      <c r="P199" s="9"/>
      <c r="Q199" s="4"/>
      <c r="R199" s="4"/>
      <c r="S199" s="4"/>
    </row>
    <row r="200" spans="1:19" ht="13" customHeight="1">
      <c r="F200" s="29"/>
      <c r="H200" s="47"/>
      <c r="I200" s="2"/>
      <c r="J200" s="9"/>
      <c r="K200" s="168"/>
      <c r="L200" s="196"/>
      <c r="M200" s="169"/>
      <c r="N200" s="102"/>
      <c r="O200" s="102"/>
      <c r="P200" s="9"/>
      <c r="Q200" s="4"/>
      <c r="R200" s="4"/>
      <c r="S200" s="4"/>
    </row>
    <row r="201" spans="1:19" ht="13" customHeight="1">
      <c r="A201" s="38"/>
      <c r="D201" s="2" t="s">
        <v>44</v>
      </c>
      <c r="F201" s="25" t="s">
        <v>45</v>
      </c>
      <c r="H201" s="47"/>
      <c r="J201" s="9"/>
      <c r="K201" s="168"/>
      <c r="L201" s="196"/>
      <c r="M201" s="169"/>
      <c r="N201" s="102"/>
      <c r="O201" s="102"/>
      <c r="P201" s="9"/>
      <c r="Q201" s="4"/>
      <c r="R201" s="4"/>
      <c r="S201" s="39"/>
    </row>
    <row r="202" spans="1:19" s="35" customFormat="1" ht="13" customHeight="1">
      <c r="A202" s="97" t="s">
        <v>102</v>
      </c>
      <c r="F202" s="46"/>
      <c r="G202" s="40"/>
      <c r="H202" s="48"/>
      <c r="I202" s="42"/>
      <c r="J202" s="43"/>
      <c r="K202" s="170"/>
      <c r="L202" s="197"/>
      <c r="M202" s="171"/>
      <c r="N202" s="99" t="s">
        <v>0</v>
      </c>
      <c r="O202" s="107">
        <f>H208</f>
        <v>0</v>
      </c>
      <c r="P202" s="43"/>
      <c r="Q202" s="41"/>
    </row>
    <row r="203" spans="1:19" s="3" customFormat="1" ht="13" customHeight="1">
      <c r="B203" s="1"/>
      <c r="C203" s="2" t="s">
        <v>8</v>
      </c>
      <c r="D203" s="1">
        <v>1</v>
      </c>
      <c r="E203" s="1"/>
      <c r="F203" s="63">
        <v>0</v>
      </c>
      <c r="G203" s="25"/>
      <c r="H203" s="37">
        <f>D203*F203</f>
        <v>0</v>
      </c>
      <c r="I203" s="7"/>
      <c r="J203" s="8"/>
      <c r="K203" s="172"/>
      <c r="L203" s="198"/>
      <c r="M203" s="173"/>
      <c r="N203" s="6"/>
      <c r="O203" s="6"/>
      <c r="P203" s="8"/>
      <c r="Q203" s="6"/>
      <c r="R203" s="6"/>
      <c r="S203" s="4"/>
    </row>
    <row r="204" spans="1:19" s="3" customFormat="1" ht="13" customHeight="1">
      <c r="B204" s="1"/>
      <c r="C204" s="2" t="s">
        <v>8</v>
      </c>
      <c r="D204" s="1">
        <v>1</v>
      </c>
      <c r="E204" s="1"/>
      <c r="F204" s="63">
        <v>0</v>
      </c>
      <c r="G204" s="25"/>
      <c r="H204" s="37">
        <f>D204*F204</f>
        <v>0</v>
      </c>
      <c r="I204" s="7"/>
      <c r="J204" s="8"/>
      <c r="K204" s="172"/>
      <c r="L204" s="198"/>
      <c r="M204" s="173"/>
      <c r="N204" s="6"/>
      <c r="O204" s="6"/>
      <c r="P204" s="8"/>
      <c r="Q204" s="6"/>
      <c r="R204" s="6"/>
      <c r="S204" s="4"/>
    </row>
    <row r="205" spans="1:19" s="3" customFormat="1" ht="13" customHeight="1">
      <c r="B205" s="1"/>
      <c r="C205" s="2" t="s">
        <v>8</v>
      </c>
      <c r="D205" s="1">
        <v>1</v>
      </c>
      <c r="E205" s="1"/>
      <c r="F205" s="63">
        <v>0</v>
      </c>
      <c r="G205" s="25"/>
      <c r="H205" s="37">
        <f>D205*F205</f>
        <v>0</v>
      </c>
      <c r="I205" s="7"/>
      <c r="J205" s="8"/>
      <c r="K205" s="172"/>
      <c r="L205" s="198"/>
      <c r="M205" s="173"/>
      <c r="N205" s="6"/>
      <c r="O205" s="6"/>
      <c r="P205" s="8"/>
      <c r="Q205" s="6"/>
      <c r="R205" s="6"/>
      <c r="S205" s="4"/>
    </row>
    <row r="206" spans="1:19" s="3" customFormat="1" ht="13" customHeight="1">
      <c r="B206" s="1"/>
      <c r="C206" s="2" t="s">
        <v>8</v>
      </c>
      <c r="D206" s="1">
        <v>1</v>
      </c>
      <c r="E206" s="1"/>
      <c r="F206" s="63">
        <v>0</v>
      </c>
      <c r="G206" s="25"/>
      <c r="H206" s="37">
        <f>D206*F206</f>
        <v>0</v>
      </c>
      <c r="I206" s="7"/>
      <c r="J206" s="8"/>
      <c r="K206" s="172"/>
      <c r="L206" s="198"/>
      <c r="M206" s="173"/>
      <c r="N206" s="6"/>
      <c r="O206" s="6"/>
      <c r="P206" s="8"/>
      <c r="Q206" s="6"/>
      <c r="R206" s="6"/>
      <c r="S206" s="4"/>
    </row>
    <row r="207" spans="1:19" s="3" customFormat="1" ht="13" customHeight="1">
      <c r="B207" s="1"/>
      <c r="C207" s="2" t="s">
        <v>8</v>
      </c>
      <c r="D207" s="1">
        <v>1</v>
      </c>
      <c r="E207" s="1"/>
      <c r="F207" s="63">
        <v>0</v>
      </c>
      <c r="G207" s="25"/>
      <c r="H207" s="49">
        <f>D207*F207</f>
        <v>0</v>
      </c>
      <c r="I207" s="7"/>
      <c r="J207" s="8"/>
      <c r="K207" s="172"/>
      <c r="L207" s="198"/>
      <c r="M207" s="173"/>
      <c r="N207" s="6"/>
      <c r="O207" s="6"/>
      <c r="P207" s="8"/>
      <c r="Q207" s="6"/>
      <c r="R207" s="6"/>
      <c r="S207" s="4"/>
    </row>
    <row r="208" spans="1:19" ht="13" customHeight="1">
      <c r="F208" s="29"/>
      <c r="H208" s="47">
        <f>SUM(H203:H207)</f>
        <v>0</v>
      </c>
      <c r="J208" s="9"/>
      <c r="K208" s="168"/>
      <c r="L208" s="196"/>
      <c r="M208" s="169"/>
      <c r="P208" s="9"/>
      <c r="Q208" s="4"/>
      <c r="R208" s="4"/>
      <c r="S208" s="4"/>
    </row>
    <row r="209" spans="1:15" ht="13" customHeight="1">
      <c r="F209" s="29"/>
      <c r="H209" s="47"/>
    </row>
    <row r="210" spans="1:15" ht="13" customHeight="1">
      <c r="F210" s="77"/>
      <c r="H210" s="47"/>
    </row>
    <row r="211" spans="1:15" ht="13" customHeight="1">
      <c r="D211" s="2" t="s">
        <v>44</v>
      </c>
      <c r="F211" s="25" t="s">
        <v>45</v>
      </c>
      <c r="H211" s="47"/>
    </row>
    <row r="212" spans="1:15" s="103" customFormat="1" ht="13" customHeight="1">
      <c r="A212" s="97" t="s">
        <v>71</v>
      </c>
      <c r="B212" s="97"/>
      <c r="C212" s="97"/>
      <c r="D212" s="97"/>
      <c r="E212" s="97"/>
      <c r="F212" s="105"/>
      <c r="G212" s="98"/>
      <c r="H212" s="106"/>
      <c r="I212" s="100"/>
      <c r="J212" s="99"/>
      <c r="K212" s="99"/>
      <c r="L212" s="201"/>
      <c r="M212" s="99"/>
      <c r="N212" s="99" t="s">
        <v>0</v>
      </c>
      <c r="O212" s="107">
        <f>H220</f>
        <v>0</v>
      </c>
    </row>
    <row r="213" spans="1:15" ht="13" customHeight="1">
      <c r="B213" s="2">
        <f t="shared" ref="B213:D219" si="32">B69</f>
        <v>0</v>
      </c>
      <c r="C213" s="2" t="str">
        <f t="shared" si="32"/>
        <v>(</v>
      </c>
      <c r="D213" s="2">
        <f t="shared" si="32"/>
        <v>1</v>
      </c>
      <c r="E213" s="1"/>
      <c r="F213" s="63">
        <f t="shared" ref="F213:F219" si="33">F69*$N$4</f>
        <v>0</v>
      </c>
      <c r="H213" s="47">
        <f t="shared" ref="H213:H219" si="34">D213*F213</f>
        <v>0</v>
      </c>
    </row>
    <row r="214" spans="1:15" ht="13" customHeight="1">
      <c r="B214" s="2">
        <f t="shared" si="32"/>
        <v>0</v>
      </c>
      <c r="C214" s="2" t="str">
        <f t="shared" si="32"/>
        <v>(</v>
      </c>
      <c r="D214" s="2">
        <f t="shared" si="32"/>
        <v>1</v>
      </c>
      <c r="E214" s="1"/>
      <c r="F214" s="77">
        <f t="shared" si="33"/>
        <v>0</v>
      </c>
      <c r="H214" s="47">
        <f t="shared" si="34"/>
        <v>0</v>
      </c>
    </row>
    <row r="215" spans="1:15" ht="13" customHeight="1">
      <c r="B215" s="2">
        <f t="shared" si="32"/>
        <v>0</v>
      </c>
      <c r="C215" s="2" t="str">
        <f t="shared" si="32"/>
        <v>(</v>
      </c>
      <c r="D215" s="2">
        <f t="shared" si="32"/>
        <v>1</v>
      </c>
      <c r="E215" s="1"/>
      <c r="F215" s="77">
        <f t="shared" si="33"/>
        <v>0</v>
      </c>
      <c r="H215" s="47">
        <f t="shared" si="34"/>
        <v>0</v>
      </c>
    </row>
    <row r="216" spans="1:15" ht="13" customHeight="1">
      <c r="B216" s="2">
        <f t="shared" si="32"/>
        <v>0</v>
      </c>
      <c r="C216" s="2" t="str">
        <f t="shared" si="32"/>
        <v>(</v>
      </c>
      <c r="D216" s="2">
        <f t="shared" si="32"/>
        <v>1</v>
      </c>
      <c r="F216" s="77">
        <f t="shared" si="33"/>
        <v>0</v>
      </c>
      <c r="H216" s="47">
        <f t="shared" si="34"/>
        <v>0</v>
      </c>
    </row>
    <row r="217" spans="1:15" ht="13" customHeight="1">
      <c r="B217" s="2">
        <f t="shared" si="32"/>
        <v>0</v>
      </c>
      <c r="C217" s="2" t="str">
        <f t="shared" si="32"/>
        <v>(</v>
      </c>
      <c r="D217" s="2">
        <f t="shared" si="32"/>
        <v>1</v>
      </c>
      <c r="F217" s="77">
        <f t="shared" si="33"/>
        <v>0</v>
      </c>
      <c r="H217" s="47">
        <f t="shared" si="34"/>
        <v>0</v>
      </c>
    </row>
    <row r="218" spans="1:15" ht="13" customHeight="1">
      <c r="B218" s="2">
        <f t="shared" si="32"/>
        <v>0</v>
      </c>
      <c r="C218" s="2" t="str">
        <f t="shared" si="32"/>
        <v>(</v>
      </c>
      <c r="D218" s="2">
        <f t="shared" si="32"/>
        <v>1</v>
      </c>
      <c r="F218" s="77">
        <f t="shared" si="33"/>
        <v>0</v>
      </c>
      <c r="H218" s="47">
        <f t="shared" si="34"/>
        <v>0</v>
      </c>
    </row>
    <row r="219" spans="1:15" ht="13" customHeight="1">
      <c r="B219" s="2">
        <f t="shared" si="32"/>
        <v>0</v>
      </c>
      <c r="C219" s="2" t="str">
        <f t="shared" si="32"/>
        <v>(</v>
      </c>
      <c r="D219" s="2">
        <f t="shared" si="32"/>
        <v>1</v>
      </c>
      <c r="F219" s="77">
        <f t="shared" si="33"/>
        <v>0</v>
      </c>
      <c r="H219" s="50">
        <f t="shared" si="34"/>
        <v>0</v>
      </c>
    </row>
    <row r="220" spans="1:15" ht="13" customHeight="1">
      <c r="F220" s="77"/>
      <c r="H220" s="47">
        <f>SUM(H213:H219)</f>
        <v>0</v>
      </c>
    </row>
    <row r="221" spans="1:15" ht="13" customHeight="1">
      <c r="D221" s="2" t="s">
        <v>44</v>
      </c>
      <c r="F221" s="25" t="s">
        <v>45</v>
      </c>
      <c r="H221" s="47"/>
    </row>
    <row r="222" spans="1:15" ht="13" customHeight="1">
      <c r="H222" s="47"/>
    </row>
    <row r="223" spans="1:15" s="103" customFormat="1" ht="13" customHeight="1">
      <c r="A223" s="97" t="s">
        <v>70</v>
      </c>
      <c r="B223" s="97"/>
      <c r="C223" s="97"/>
      <c r="D223" s="97"/>
      <c r="E223" s="97"/>
      <c r="F223" s="105"/>
      <c r="G223" s="98"/>
      <c r="H223" s="106"/>
      <c r="I223" s="100"/>
      <c r="J223" s="99"/>
      <c r="K223" s="99"/>
      <c r="L223" s="201"/>
      <c r="M223" s="99"/>
      <c r="N223" s="99" t="s">
        <v>0</v>
      </c>
      <c r="O223" s="107">
        <f>H227</f>
        <v>0</v>
      </c>
    </row>
    <row r="224" spans="1:15" ht="13" customHeight="1">
      <c r="B224" s="2">
        <f t="shared" ref="B224:D226" si="35">B80</f>
        <v>0</v>
      </c>
      <c r="C224" s="2" t="str">
        <f t="shared" si="35"/>
        <v>(</v>
      </c>
      <c r="D224" s="2">
        <f t="shared" si="35"/>
        <v>1</v>
      </c>
      <c r="E224" s="64"/>
      <c r="F224" s="77">
        <f>F80*$N$4</f>
        <v>0</v>
      </c>
      <c r="H224" s="47">
        <f>D224*F224</f>
        <v>0</v>
      </c>
      <c r="K224" s="2"/>
      <c r="M224" s="2"/>
    </row>
    <row r="225" spans="1:16" ht="13" customHeight="1">
      <c r="B225" s="2">
        <f t="shared" si="35"/>
        <v>0</v>
      </c>
      <c r="C225" s="2" t="str">
        <f t="shared" si="35"/>
        <v>(</v>
      </c>
      <c r="D225" s="2">
        <f t="shared" si="35"/>
        <v>1</v>
      </c>
      <c r="E225" s="64"/>
      <c r="F225" s="77">
        <f>F81*$N$4</f>
        <v>0</v>
      </c>
      <c r="H225" s="47">
        <f>D225*F225</f>
        <v>0</v>
      </c>
      <c r="K225" s="2"/>
      <c r="M225" s="2"/>
    </row>
    <row r="226" spans="1:16" ht="13" customHeight="1">
      <c r="B226" s="2">
        <f t="shared" si="35"/>
        <v>0</v>
      </c>
      <c r="C226" s="2" t="str">
        <f t="shared" si="35"/>
        <v>(</v>
      </c>
      <c r="D226" s="2">
        <f t="shared" si="35"/>
        <v>1</v>
      </c>
      <c r="E226" s="64"/>
      <c r="F226" s="77">
        <f>F82*$N$4</f>
        <v>0</v>
      </c>
      <c r="H226" s="50">
        <f>D226*F226</f>
        <v>0</v>
      </c>
      <c r="K226" s="2"/>
      <c r="M226" s="2"/>
    </row>
    <row r="227" spans="1:16" ht="13" customHeight="1">
      <c r="F227" s="77"/>
      <c r="H227" s="47">
        <f>SUM(H224:H226)</f>
        <v>0</v>
      </c>
    </row>
    <row r="228" spans="1:16" ht="13" customHeight="1">
      <c r="F228" s="77"/>
      <c r="H228" s="47"/>
    </row>
    <row r="229" spans="1:16" s="103" customFormat="1" ht="13" customHeight="1">
      <c r="A229" s="97" t="s">
        <v>69</v>
      </c>
      <c r="B229" s="97"/>
      <c r="C229" s="97"/>
      <c r="D229" s="97"/>
      <c r="E229" s="97"/>
      <c r="F229" s="105"/>
      <c r="G229" s="98"/>
      <c r="H229" s="106"/>
      <c r="I229" s="100"/>
      <c r="J229" s="99"/>
      <c r="K229" s="99"/>
      <c r="L229" s="201"/>
      <c r="M229" s="99"/>
      <c r="N229" s="99" t="s">
        <v>0</v>
      </c>
      <c r="O229" s="107">
        <f>H233</f>
        <v>0</v>
      </c>
    </row>
    <row r="230" spans="1:16" ht="13" customHeight="1">
      <c r="B230" s="2">
        <f t="shared" ref="B230:D232" si="36">B87</f>
        <v>0</v>
      </c>
      <c r="C230" s="2" t="str">
        <f t="shared" si="36"/>
        <v>(</v>
      </c>
      <c r="D230" s="2">
        <f t="shared" si="36"/>
        <v>1</v>
      </c>
      <c r="E230" s="1"/>
      <c r="F230" s="77">
        <f>F87*$N$4</f>
        <v>0</v>
      </c>
      <c r="H230" s="47">
        <f>D230*F230</f>
        <v>0</v>
      </c>
    </row>
    <row r="231" spans="1:16" ht="13" customHeight="1">
      <c r="B231" s="2">
        <f t="shared" si="36"/>
        <v>0</v>
      </c>
      <c r="C231" s="2" t="str">
        <f t="shared" si="36"/>
        <v>(</v>
      </c>
      <c r="D231" s="2">
        <f t="shared" si="36"/>
        <v>1</v>
      </c>
      <c r="E231" s="1"/>
      <c r="F231" s="77">
        <f>F88*$N$4</f>
        <v>0</v>
      </c>
      <c r="H231" s="47">
        <f>D231*F231</f>
        <v>0</v>
      </c>
    </row>
    <row r="232" spans="1:16" ht="13" customHeight="1">
      <c r="B232" s="2">
        <f t="shared" si="36"/>
        <v>0</v>
      </c>
      <c r="C232" s="2" t="str">
        <f t="shared" si="36"/>
        <v>(</v>
      </c>
      <c r="D232" s="2">
        <f t="shared" si="36"/>
        <v>1</v>
      </c>
      <c r="E232" s="1"/>
      <c r="F232" s="77">
        <f>F89*$N$4</f>
        <v>0</v>
      </c>
      <c r="H232" s="50">
        <f>D232*F232</f>
        <v>0</v>
      </c>
    </row>
    <row r="233" spans="1:16" ht="13" customHeight="1">
      <c r="F233" s="77"/>
      <c r="H233" s="47">
        <f>SUM(H230:H232)</f>
        <v>0</v>
      </c>
    </row>
    <row r="234" spans="1:16" ht="12.75" customHeight="1">
      <c r="D234" s="2" t="s">
        <v>44</v>
      </c>
      <c r="F234" s="25" t="s">
        <v>45</v>
      </c>
      <c r="H234" s="47"/>
    </row>
    <row r="235" spans="1:16" s="103" customFormat="1" ht="12.75" customHeight="1">
      <c r="A235" s="97" t="s">
        <v>68</v>
      </c>
      <c r="B235" s="97"/>
      <c r="C235" s="97"/>
      <c r="D235" s="97"/>
      <c r="E235" s="97"/>
      <c r="F235" s="105"/>
      <c r="G235" s="98"/>
      <c r="H235" s="106"/>
      <c r="I235" s="100"/>
      <c r="J235" s="99"/>
      <c r="K235" s="99"/>
      <c r="L235" s="201"/>
      <c r="M235" s="99"/>
      <c r="N235" s="99" t="s">
        <v>0</v>
      </c>
      <c r="O235" s="107">
        <f>H247</f>
        <v>0</v>
      </c>
      <c r="P235" s="102"/>
    </row>
    <row r="236" spans="1:16" ht="12.75" customHeight="1">
      <c r="B236" s="2">
        <f t="shared" ref="B236:D246" si="37">B93</f>
        <v>0</v>
      </c>
      <c r="C236" s="2" t="str">
        <f t="shared" si="37"/>
        <v>(</v>
      </c>
      <c r="D236" s="2">
        <f t="shared" si="37"/>
        <v>1</v>
      </c>
      <c r="E236" s="1"/>
      <c r="F236" s="77">
        <f t="shared" ref="F236:F246" si="38">F93*$N$4</f>
        <v>0</v>
      </c>
      <c r="G236" s="79"/>
      <c r="H236" s="47">
        <f t="shared" ref="H236:H246" si="39">D236*F236</f>
        <v>0</v>
      </c>
      <c r="K236" s="2"/>
      <c r="M236" s="2"/>
    </row>
    <row r="237" spans="1:16" ht="13" customHeight="1">
      <c r="B237" s="2">
        <f t="shared" si="37"/>
        <v>0</v>
      </c>
      <c r="C237" s="2" t="str">
        <f t="shared" si="37"/>
        <v>(</v>
      </c>
      <c r="D237" s="2">
        <f t="shared" si="37"/>
        <v>1</v>
      </c>
      <c r="E237" s="1"/>
      <c r="F237" s="77">
        <f t="shared" si="38"/>
        <v>0</v>
      </c>
      <c r="G237" s="79"/>
      <c r="H237" s="47">
        <f t="shared" si="39"/>
        <v>0</v>
      </c>
      <c r="N237" s="6"/>
    </row>
    <row r="238" spans="1:16" ht="13" customHeight="1">
      <c r="B238" s="2">
        <f t="shared" si="37"/>
        <v>0</v>
      </c>
      <c r="C238" s="2" t="str">
        <f t="shared" si="37"/>
        <v>(</v>
      </c>
      <c r="D238" s="2">
        <f t="shared" si="37"/>
        <v>1</v>
      </c>
      <c r="E238" s="1"/>
      <c r="F238" s="77">
        <f t="shared" si="38"/>
        <v>0</v>
      </c>
      <c r="G238" s="79"/>
      <c r="H238" s="47">
        <f t="shared" si="39"/>
        <v>0</v>
      </c>
      <c r="N238" s="6"/>
    </row>
    <row r="239" spans="1:16" ht="13" customHeight="1">
      <c r="B239" s="2">
        <f t="shared" si="37"/>
        <v>0</v>
      </c>
      <c r="C239" s="2" t="str">
        <f t="shared" si="37"/>
        <v>(</v>
      </c>
      <c r="D239" s="2">
        <f t="shared" si="37"/>
        <v>1</v>
      </c>
      <c r="E239" s="1"/>
      <c r="F239" s="77">
        <f t="shared" si="38"/>
        <v>0</v>
      </c>
      <c r="G239" s="79"/>
      <c r="H239" s="47">
        <f t="shared" si="39"/>
        <v>0</v>
      </c>
      <c r="N239" s="6"/>
    </row>
    <row r="240" spans="1:16" ht="13" customHeight="1">
      <c r="B240" s="2">
        <f t="shared" si="37"/>
        <v>0</v>
      </c>
      <c r="C240" s="2" t="str">
        <f t="shared" si="37"/>
        <v>(</v>
      </c>
      <c r="D240" s="2">
        <f t="shared" si="37"/>
        <v>1</v>
      </c>
      <c r="E240" s="1"/>
      <c r="F240" s="77">
        <f t="shared" si="38"/>
        <v>0</v>
      </c>
      <c r="G240" s="79"/>
      <c r="H240" s="47">
        <f t="shared" si="39"/>
        <v>0</v>
      </c>
      <c r="N240" s="6"/>
    </row>
    <row r="241" spans="1:15" ht="13" customHeight="1">
      <c r="B241" s="2">
        <f t="shared" si="37"/>
        <v>0</v>
      </c>
      <c r="C241" s="2" t="str">
        <f t="shared" si="37"/>
        <v>(</v>
      </c>
      <c r="D241" s="2">
        <f t="shared" si="37"/>
        <v>1</v>
      </c>
      <c r="E241" s="1"/>
      <c r="F241" s="77">
        <f t="shared" si="38"/>
        <v>0</v>
      </c>
      <c r="G241" s="79"/>
      <c r="H241" s="47">
        <f t="shared" si="39"/>
        <v>0</v>
      </c>
      <c r="N241" s="6"/>
    </row>
    <row r="242" spans="1:15" ht="13" customHeight="1">
      <c r="B242" s="2">
        <f t="shared" si="37"/>
        <v>0</v>
      </c>
      <c r="C242" s="2" t="str">
        <f t="shared" si="37"/>
        <v>(</v>
      </c>
      <c r="D242" s="2">
        <f t="shared" si="37"/>
        <v>1</v>
      </c>
      <c r="E242" s="1"/>
      <c r="F242" s="77">
        <f t="shared" si="38"/>
        <v>0</v>
      </c>
      <c r="G242" s="79"/>
      <c r="H242" s="47">
        <f t="shared" si="39"/>
        <v>0</v>
      </c>
      <c r="N242" s="6"/>
    </row>
    <row r="243" spans="1:15" ht="13" customHeight="1">
      <c r="B243" s="97" t="str">
        <f t="shared" si="37"/>
        <v>Animal Per Diems</v>
      </c>
      <c r="C243" s="2" t="str">
        <f t="shared" si="37"/>
        <v>(</v>
      </c>
      <c r="D243" s="2">
        <f t="shared" si="37"/>
        <v>1</v>
      </c>
      <c r="E243" s="1"/>
      <c r="F243" s="77">
        <f t="shared" si="38"/>
        <v>0</v>
      </c>
      <c r="G243" s="79"/>
      <c r="H243" s="47">
        <f t="shared" si="39"/>
        <v>0</v>
      </c>
      <c r="N243" s="6"/>
      <c r="O243" s="38"/>
    </row>
    <row r="244" spans="1:15" ht="13" customHeight="1">
      <c r="B244" s="97" t="str">
        <f t="shared" si="37"/>
        <v>Participant Costs</v>
      </c>
      <c r="C244" s="2" t="str">
        <f t="shared" si="37"/>
        <v>(</v>
      </c>
      <c r="D244" s="2">
        <f t="shared" si="37"/>
        <v>1</v>
      </c>
      <c r="E244" s="1"/>
      <c r="F244" s="77">
        <f t="shared" si="38"/>
        <v>0</v>
      </c>
      <c r="G244" s="79"/>
      <c r="H244" s="47">
        <f t="shared" si="39"/>
        <v>0</v>
      </c>
      <c r="N244" s="6"/>
    </row>
    <row r="245" spans="1:15" ht="13" customHeight="1">
      <c r="B245" s="97" t="str">
        <f>B102</f>
        <v xml:space="preserve">Tuition </v>
      </c>
      <c r="C245" s="2" t="str">
        <f t="shared" si="37"/>
        <v>(</v>
      </c>
      <c r="D245" s="2">
        <f t="shared" si="37"/>
        <v>1</v>
      </c>
      <c r="E245" s="1"/>
      <c r="F245" s="77">
        <f t="shared" si="38"/>
        <v>0</v>
      </c>
      <c r="G245" s="79"/>
      <c r="H245" s="47">
        <f t="shared" si="39"/>
        <v>0</v>
      </c>
      <c r="N245" s="6"/>
    </row>
    <row r="246" spans="1:15" ht="13" customHeight="1">
      <c r="B246" s="97" t="str">
        <f>B103</f>
        <v>Patient Care Cost</v>
      </c>
      <c r="C246" s="2" t="str">
        <f t="shared" si="37"/>
        <v>(</v>
      </c>
      <c r="D246" s="2">
        <f t="shared" si="37"/>
        <v>1</v>
      </c>
      <c r="E246" s="1"/>
      <c r="F246" s="77">
        <f t="shared" si="38"/>
        <v>0</v>
      </c>
      <c r="G246" s="79"/>
      <c r="H246" s="50">
        <f t="shared" si="39"/>
        <v>0</v>
      </c>
      <c r="N246" s="6"/>
    </row>
    <row r="247" spans="1:15" ht="13" customHeight="1">
      <c r="F247" s="77"/>
      <c r="H247" s="47">
        <f>SUM(H236:H246)</f>
        <v>0</v>
      </c>
      <c r="O247" s="6"/>
    </row>
    <row r="248" spans="1:15" ht="13" customHeight="1">
      <c r="A248" s="3"/>
      <c r="B248" s="3"/>
      <c r="C248" s="3"/>
      <c r="D248" s="3"/>
      <c r="E248" s="3"/>
      <c r="F248" s="80"/>
      <c r="G248" s="5"/>
      <c r="H248" s="47"/>
      <c r="I248" s="7"/>
      <c r="J248" s="6"/>
      <c r="K248" s="6"/>
      <c r="L248" s="189"/>
      <c r="M248" s="6"/>
      <c r="N248" s="6"/>
    </row>
    <row r="249" spans="1:15" s="103" customFormat="1" ht="13" customHeight="1">
      <c r="A249" s="97" t="s">
        <v>67</v>
      </c>
      <c r="B249" s="97"/>
      <c r="C249" s="97"/>
      <c r="D249" s="97"/>
      <c r="E249" s="97"/>
      <c r="F249" s="98"/>
      <c r="G249" s="98"/>
      <c r="H249" s="107"/>
      <c r="I249" s="100"/>
      <c r="J249" s="99"/>
      <c r="K249" s="99"/>
      <c r="L249" s="201"/>
      <c r="M249" s="99"/>
      <c r="N249" s="99" t="s">
        <v>0</v>
      </c>
      <c r="O249" s="107">
        <f>H254+H260+H266</f>
        <v>0</v>
      </c>
    </row>
    <row r="250" spans="1:15" ht="13" customHeight="1">
      <c r="H250" s="47"/>
      <c r="I250" s="7"/>
      <c r="J250" s="6"/>
      <c r="K250" s="6"/>
      <c r="L250" s="189"/>
      <c r="M250" s="6"/>
      <c r="N250" s="6"/>
    </row>
    <row r="251" spans="1:15" ht="13" customHeight="1">
      <c r="A251" s="2" t="str">
        <f>A108</f>
        <v>Subcontract 1</v>
      </c>
      <c r="H251" s="47"/>
      <c r="I251" s="7"/>
      <c r="J251" s="6"/>
      <c r="K251" s="6"/>
      <c r="L251" s="189"/>
      <c r="M251" s="6"/>
      <c r="N251" s="6"/>
    </row>
    <row r="252" spans="1:15" ht="13" customHeight="1">
      <c r="B252" s="4" t="s">
        <v>9</v>
      </c>
      <c r="E252" s="4"/>
      <c r="F252" s="9"/>
      <c r="G252" s="4"/>
      <c r="H252" s="53">
        <v>0</v>
      </c>
      <c r="I252" s="4"/>
      <c r="J252" s="2"/>
      <c r="K252" s="2"/>
      <c r="M252" s="2"/>
      <c r="N252" s="2"/>
      <c r="O252" s="2"/>
    </row>
    <row r="253" spans="1:15" ht="13" customHeight="1">
      <c r="A253" s="3"/>
      <c r="B253" s="4" t="s">
        <v>51</v>
      </c>
      <c r="F253" s="9"/>
      <c r="G253" s="70"/>
      <c r="H253" s="52">
        <v>0</v>
      </c>
      <c r="I253" s="4"/>
      <c r="J253" s="2"/>
      <c r="K253" s="2"/>
      <c r="M253" s="2"/>
      <c r="N253" s="2"/>
      <c r="O253" s="2"/>
    </row>
    <row r="254" spans="1:15" ht="13" customHeight="1">
      <c r="A254" s="3"/>
      <c r="E254" s="6" t="s">
        <v>10</v>
      </c>
      <c r="F254" s="8"/>
      <c r="G254" s="2"/>
      <c r="H254" s="65">
        <f>H252+H253</f>
        <v>0</v>
      </c>
      <c r="I254" s="4"/>
      <c r="J254" s="2"/>
      <c r="K254" s="2"/>
      <c r="M254" s="2"/>
      <c r="N254" s="2"/>
      <c r="O254" s="2"/>
    </row>
    <row r="255" spans="1:15" ht="12.75" customHeight="1">
      <c r="A255" s="3"/>
      <c r="B255" s="3"/>
      <c r="C255" s="3"/>
      <c r="D255" s="3"/>
      <c r="E255" s="6" t="s">
        <v>98</v>
      </c>
      <c r="F255" s="8"/>
      <c r="G255" s="6"/>
      <c r="H255" s="65">
        <f>IF(H111+H254&lt;25000,0,IF(H111&gt;25000,H254,IF(H111&lt;25000,H254-(25000-H111))))</f>
        <v>0</v>
      </c>
      <c r="I255" s="4"/>
      <c r="J255" s="2"/>
      <c r="K255" s="2"/>
      <c r="M255" s="2"/>
      <c r="N255" s="2"/>
      <c r="O255" s="2"/>
    </row>
    <row r="256" spans="1:15" ht="12.75" customHeight="1">
      <c r="A256" s="3"/>
      <c r="B256" s="3"/>
      <c r="C256" s="3"/>
      <c r="D256" s="3"/>
      <c r="E256" s="6"/>
      <c r="F256" s="8"/>
      <c r="G256" s="6"/>
      <c r="H256" s="65"/>
      <c r="I256" s="4"/>
      <c r="J256" s="2"/>
      <c r="K256" s="2"/>
      <c r="M256" s="2"/>
      <c r="N256" s="2"/>
      <c r="O256" s="2"/>
    </row>
    <row r="257" spans="1:15" ht="13" customHeight="1">
      <c r="A257" s="2" t="str">
        <f>A114</f>
        <v>Subcontract 2</v>
      </c>
      <c r="H257" s="47"/>
      <c r="I257" s="7"/>
      <c r="J257" s="6"/>
      <c r="K257" s="6"/>
      <c r="L257" s="189"/>
      <c r="M257" s="6"/>
      <c r="N257" s="6"/>
    </row>
    <row r="258" spans="1:15" ht="13" customHeight="1">
      <c r="B258" s="4" t="s">
        <v>9</v>
      </c>
      <c r="E258" s="4"/>
      <c r="F258" s="9"/>
      <c r="G258" s="4"/>
      <c r="H258" s="53">
        <v>0</v>
      </c>
      <c r="I258" s="4"/>
      <c r="J258" s="2"/>
      <c r="K258" s="2"/>
      <c r="M258" s="2"/>
      <c r="N258" s="2"/>
      <c r="O258" s="2"/>
    </row>
    <row r="259" spans="1:15" ht="13" customHeight="1">
      <c r="A259" s="3"/>
      <c r="B259" s="4" t="s">
        <v>51</v>
      </c>
      <c r="F259" s="9"/>
      <c r="G259" s="70"/>
      <c r="H259" s="52">
        <v>0</v>
      </c>
      <c r="I259" s="4"/>
      <c r="J259" s="2"/>
      <c r="K259" s="2"/>
      <c r="M259" s="2"/>
      <c r="N259" s="2"/>
      <c r="O259" s="2"/>
    </row>
    <row r="260" spans="1:15" ht="13" customHeight="1">
      <c r="A260" s="3"/>
      <c r="E260" s="6" t="s">
        <v>10</v>
      </c>
      <c r="F260" s="8"/>
      <c r="G260" s="2"/>
      <c r="H260" s="65">
        <f>H258+H259</f>
        <v>0</v>
      </c>
      <c r="I260" s="4"/>
      <c r="J260" s="2"/>
      <c r="K260" s="2"/>
      <c r="M260" s="2"/>
      <c r="N260" s="2"/>
      <c r="O260" s="2"/>
    </row>
    <row r="261" spans="1:15" ht="12.75" customHeight="1">
      <c r="A261" s="3"/>
      <c r="B261" s="3"/>
      <c r="C261" s="3"/>
      <c r="D261" s="3"/>
      <c r="E261" s="6" t="s">
        <v>98</v>
      </c>
      <c r="F261" s="8"/>
      <c r="G261" s="6"/>
      <c r="H261" s="65">
        <f>IF(H117+H260&lt;25000,0,IF(H117&gt;25000,H260,IF(H117&lt;25000,H260-(25000-H117))))</f>
        <v>0</v>
      </c>
      <c r="I261" s="4"/>
      <c r="J261" s="2"/>
      <c r="K261" s="2"/>
      <c r="M261" s="2"/>
      <c r="N261" s="2"/>
      <c r="O261" s="2"/>
    </row>
    <row r="262" spans="1:15" ht="12.75" customHeight="1">
      <c r="A262" s="3"/>
      <c r="B262" s="3"/>
      <c r="C262" s="3"/>
      <c r="D262" s="3"/>
      <c r="E262" s="6"/>
      <c r="F262" s="8"/>
      <c r="G262" s="6"/>
      <c r="H262" s="65"/>
      <c r="I262" s="4"/>
      <c r="J262" s="2"/>
      <c r="K262" s="2"/>
      <c r="M262" s="2"/>
      <c r="N262" s="2"/>
      <c r="O262" s="2"/>
    </row>
    <row r="263" spans="1:15" ht="13" customHeight="1">
      <c r="A263" s="2" t="str">
        <f>A120</f>
        <v>Subcontract 3</v>
      </c>
      <c r="H263" s="47"/>
      <c r="I263" s="7"/>
      <c r="J263" s="6"/>
      <c r="K263" s="6"/>
      <c r="L263" s="189"/>
      <c r="M263" s="6"/>
      <c r="N263" s="6"/>
    </row>
    <row r="264" spans="1:15" ht="13" customHeight="1">
      <c r="B264" s="4" t="s">
        <v>9</v>
      </c>
      <c r="E264" s="4"/>
      <c r="F264" s="9"/>
      <c r="G264" s="4"/>
      <c r="H264" s="53">
        <v>0</v>
      </c>
      <c r="I264" s="4"/>
      <c r="J264" s="2"/>
      <c r="K264" s="2"/>
      <c r="M264" s="2"/>
      <c r="N264" s="2"/>
      <c r="O264" s="2"/>
    </row>
    <row r="265" spans="1:15" ht="13" customHeight="1">
      <c r="A265" s="3"/>
      <c r="B265" s="4" t="s">
        <v>51</v>
      </c>
      <c r="F265" s="9"/>
      <c r="G265" s="70"/>
      <c r="H265" s="52">
        <v>0</v>
      </c>
      <c r="I265" s="4"/>
      <c r="J265" s="2"/>
      <c r="K265" s="2"/>
      <c r="M265" s="2"/>
      <c r="N265" s="2"/>
      <c r="O265" s="2"/>
    </row>
    <row r="266" spans="1:15" ht="13" customHeight="1">
      <c r="A266" s="3"/>
      <c r="E266" s="6" t="s">
        <v>10</v>
      </c>
      <c r="F266" s="8"/>
      <c r="G266" s="2"/>
      <c r="H266" s="65">
        <f>H264+H265</f>
        <v>0</v>
      </c>
      <c r="I266" s="4"/>
      <c r="J266" s="2"/>
      <c r="K266" s="2"/>
      <c r="M266" s="2"/>
      <c r="N266" s="2"/>
      <c r="O266" s="2"/>
    </row>
    <row r="267" spans="1:15" ht="12.75" customHeight="1">
      <c r="A267" s="3"/>
      <c r="B267" s="3"/>
      <c r="C267" s="3"/>
      <c r="D267" s="3"/>
      <c r="E267" s="6" t="s">
        <v>98</v>
      </c>
      <c r="F267" s="8"/>
      <c r="G267" s="6"/>
      <c r="H267" s="65">
        <f>IF(H123+H266&lt;25000,0,IF(H123&gt;25000,H266,IF(H123&lt;25000,H266-(25000-H123))))</f>
        <v>0</v>
      </c>
      <c r="I267" s="4"/>
      <c r="J267" s="2"/>
      <c r="K267" s="2"/>
      <c r="M267" s="2"/>
      <c r="N267" s="2"/>
      <c r="O267" s="2"/>
    </row>
    <row r="268" spans="1:15" s="54" customFormat="1" ht="13" customHeight="1" thickBot="1">
      <c r="F268" s="75"/>
      <c r="G268" s="75"/>
      <c r="H268" s="81"/>
      <c r="I268" s="76"/>
      <c r="J268" s="71"/>
      <c r="K268" s="71"/>
      <c r="L268" s="200"/>
      <c r="M268" s="71"/>
      <c r="N268" s="71"/>
      <c r="O268" s="71"/>
    </row>
    <row r="269" spans="1:15" ht="13" customHeight="1">
      <c r="H269" s="47"/>
    </row>
    <row r="270" spans="1:15" s="103" customFormat="1" ht="13" customHeight="1">
      <c r="A270" s="99" t="s">
        <v>27</v>
      </c>
      <c r="E270" s="99"/>
      <c r="F270" s="108"/>
      <c r="G270" s="108"/>
      <c r="H270" s="106"/>
      <c r="I270" s="100"/>
      <c r="J270" s="99"/>
      <c r="K270" s="99"/>
      <c r="L270" s="201"/>
      <c r="M270" s="99"/>
      <c r="N270" s="99"/>
      <c r="O270" s="99"/>
    </row>
    <row r="271" spans="1:15" ht="13" customHeight="1">
      <c r="A271" s="4" t="s">
        <v>12</v>
      </c>
      <c r="E271" s="4">
        <f>K177+K193</f>
        <v>0</v>
      </c>
      <c r="F271" s="69"/>
      <c r="G271" s="69"/>
      <c r="H271" s="47"/>
    </row>
    <row r="272" spans="1:15" s="3" customFormat="1" ht="13" customHeight="1">
      <c r="A272" s="4" t="s">
        <v>13</v>
      </c>
      <c r="B272" s="2"/>
      <c r="C272" s="2"/>
      <c r="D272" s="2"/>
      <c r="E272" s="4">
        <f>M177+M193</f>
        <v>0</v>
      </c>
      <c r="F272" s="69"/>
      <c r="G272" s="69"/>
      <c r="H272" s="47"/>
      <c r="I272" s="28"/>
      <c r="J272" s="4"/>
      <c r="K272" s="4"/>
      <c r="L272" s="142"/>
      <c r="M272" s="4"/>
      <c r="N272" s="4"/>
      <c r="O272" s="4"/>
    </row>
    <row r="273" spans="1:16" s="3" customFormat="1" ht="13" customHeight="1">
      <c r="A273" s="4"/>
      <c r="B273" s="2" t="s">
        <v>14</v>
      </c>
      <c r="C273" s="2"/>
      <c r="D273" s="2"/>
      <c r="E273" s="2"/>
      <c r="F273" s="25"/>
      <c r="G273" s="25"/>
      <c r="H273" s="47">
        <f>E271+E272</f>
        <v>0</v>
      </c>
      <c r="I273" s="28"/>
      <c r="J273" s="4"/>
      <c r="K273" s="4"/>
      <c r="L273" s="142"/>
      <c r="M273" s="4"/>
      <c r="N273" s="4"/>
      <c r="O273" s="4"/>
    </row>
    <row r="274" spans="1:16" ht="13" customHeight="1">
      <c r="A274" s="4" t="s">
        <v>15</v>
      </c>
      <c r="E274" s="4"/>
      <c r="F274" s="69"/>
      <c r="G274" s="69"/>
      <c r="H274" s="47">
        <f>O196</f>
        <v>0</v>
      </c>
    </row>
    <row r="275" spans="1:16" ht="13" customHeight="1">
      <c r="A275" s="4" t="s">
        <v>16</v>
      </c>
      <c r="E275" s="4"/>
      <c r="F275" s="69"/>
      <c r="G275" s="69"/>
      <c r="H275" s="47">
        <f>O202</f>
        <v>0</v>
      </c>
    </row>
    <row r="276" spans="1:16" ht="13" customHeight="1">
      <c r="A276" s="4" t="s">
        <v>17</v>
      </c>
      <c r="E276" s="4"/>
      <c r="F276" s="69"/>
      <c r="G276" s="69"/>
      <c r="H276" s="47">
        <f>O212</f>
        <v>0</v>
      </c>
    </row>
    <row r="277" spans="1:16" ht="13" customHeight="1">
      <c r="A277" s="4" t="s">
        <v>18</v>
      </c>
      <c r="E277" s="4"/>
      <c r="F277" s="69"/>
      <c r="G277" s="69"/>
      <c r="H277" s="47">
        <f>O223</f>
        <v>0</v>
      </c>
    </row>
    <row r="278" spans="1:16" ht="13" customHeight="1">
      <c r="A278" s="4" t="s">
        <v>19</v>
      </c>
      <c r="E278" s="4"/>
      <c r="F278" s="69"/>
      <c r="G278" s="69"/>
      <c r="H278" s="47">
        <f>O229</f>
        <v>0</v>
      </c>
    </row>
    <row r="279" spans="1:16" ht="13" customHeight="1">
      <c r="A279" s="4" t="s">
        <v>20</v>
      </c>
      <c r="E279" s="4"/>
      <c r="F279" s="69"/>
      <c r="G279" s="69"/>
      <c r="H279" s="50">
        <f>O235</f>
        <v>0</v>
      </c>
    </row>
    <row r="280" spans="1:16" ht="13" customHeight="1">
      <c r="A280" s="73" t="s">
        <v>21</v>
      </c>
      <c r="E280" s="4"/>
      <c r="F280" s="69"/>
      <c r="G280" s="69"/>
      <c r="H280" s="78">
        <f>SUM(H271:H279)</f>
        <v>0</v>
      </c>
    </row>
    <row r="281" spans="1:16" ht="13" customHeight="1">
      <c r="A281" s="4" t="s">
        <v>47</v>
      </c>
      <c r="E281" s="4"/>
      <c r="F281" s="69"/>
      <c r="G281" s="69"/>
      <c r="H281" s="47">
        <f>H252+H258+H264</f>
        <v>0</v>
      </c>
    </row>
    <row r="282" spans="1:16" ht="13" customHeight="1">
      <c r="A282" s="4" t="s">
        <v>48</v>
      </c>
      <c r="E282" s="4"/>
      <c r="F282" s="69"/>
      <c r="G282" s="69"/>
      <c r="H282" s="47">
        <f>H253+H259+H265</f>
        <v>0</v>
      </c>
    </row>
    <row r="283" spans="1:16" ht="13" customHeight="1">
      <c r="A283" s="4" t="s">
        <v>49</v>
      </c>
      <c r="E283" s="4"/>
      <c r="F283" s="69"/>
      <c r="G283" s="69"/>
      <c r="H283" s="50">
        <f>O249</f>
        <v>0</v>
      </c>
    </row>
    <row r="284" spans="1:16" s="3" customFormat="1" ht="13" customHeight="1">
      <c r="A284" s="6" t="s">
        <v>86</v>
      </c>
      <c r="B284" s="2"/>
      <c r="C284" s="2"/>
      <c r="D284" s="2"/>
      <c r="E284" s="6"/>
      <c r="F284" s="74"/>
      <c r="G284" s="74"/>
      <c r="H284" s="66">
        <f>H281+H280</f>
        <v>0</v>
      </c>
      <c r="I284" s="7"/>
      <c r="J284" s="6"/>
      <c r="K284" s="6"/>
      <c r="L284" s="189"/>
      <c r="M284" s="6"/>
      <c r="N284" s="6"/>
      <c r="O284" s="6"/>
    </row>
    <row r="285" spans="1:16" ht="13" customHeight="1">
      <c r="A285" s="3" t="s">
        <v>85</v>
      </c>
      <c r="H285" s="67">
        <f>H284+H282</f>
        <v>0</v>
      </c>
      <c r="I285" s="7"/>
      <c r="J285" s="6"/>
      <c r="K285" s="6"/>
      <c r="L285" s="189"/>
      <c r="M285" s="6"/>
      <c r="N285" s="6"/>
      <c r="O285" s="6"/>
    </row>
    <row r="286" spans="1:16" ht="13" customHeight="1">
      <c r="A286" s="227" t="s">
        <v>23</v>
      </c>
      <c r="B286" s="228"/>
      <c r="C286" s="228"/>
      <c r="D286" s="228" t="s">
        <v>24</v>
      </c>
      <c r="E286" s="229">
        <v>0.56499999999999995</v>
      </c>
      <c r="F286" s="74"/>
      <c r="G286" s="74"/>
      <c r="H286" s="68">
        <f>H288*E286</f>
        <v>0</v>
      </c>
    </row>
    <row r="287" spans="1:16" s="3" customFormat="1" ht="13" customHeight="1">
      <c r="A287" s="6" t="s">
        <v>25</v>
      </c>
      <c r="B287" s="2"/>
      <c r="C287" s="2"/>
      <c r="D287" s="2"/>
      <c r="E287" s="4"/>
      <c r="F287" s="69"/>
      <c r="G287" s="69"/>
      <c r="H287" s="65">
        <f>H285+H286</f>
        <v>0</v>
      </c>
      <c r="I287" s="28"/>
      <c r="J287" s="4"/>
      <c r="K287" s="4"/>
      <c r="L287" s="142"/>
      <c r="M287" s="4"/>
      <c r="N287" s="4"/>
      <c r="O287" s="4"/>
      <c r="P287" s="4"/>
    </row>
    <row r="288" spans="1:16" ht="13" customHeight="1">
      <c r="A288" s="2" t="s">
        <v>26</v>
      </c>
      <c r="H288" s="47">
        <f>+H285-H278-H275-H267-H261-H255-H243-H244-H245-H246</f>
        <v>0</v>
      </c>
    </row>
    <row r="289" spans="1:22" s="54" customFormat="1" ht="12.75" customHeight="1" thickBot="1">
      <c r="F289" s="75"/>
      <c r="G289" s="75"/>
      <c r="H289" s="71"/>
      <c r="I289" s="76"/>
      <c r="J289" s="71"/>
      <c r="K289" s="71"/>
      <c r="L289" s="200"/>
      <c r="M289" s="71"/>
      <c r="N289" s="71"/>
      <c r="O289" s="71"/>
    </row>
    <row r="290" spans="1:22" ht="12.75" customHeight="1"/>
    <row r="291" spans="1:22" s="115" customFormat="1" ht="12.75" customHeight="1">
      <c r="A291" s="109" t="s">
        <v>66</v>
      </c>
      <c r="B291" s="109"/>
      <c r="C291" s="109"/>
      <c r="D291" s="109"/>
      <c r="E291" s="109"/>
      <c r="F291" s="110"/>
      <c r="G291" s="110"/>
      <c r="H291" s="111"/>
      <c r="I291" s="112"/>
      <c r="J291" s="111"/>
      <c r="K291" s="111"/>
      <c r="L291" s="205"/>
      <c r="M291" s="111"/>
      <c r="N291" s="111"/>
      <c r="O291" s="111"/>
    </row>
    <row r="292" spans="1:22" ht="12.75" customHeight="1">
      <c r="A292" s="3"/>
      <c r="B292" s="3"/>
      <c r="C292" s="3"/>
      <c r="D292" s="3"/>
      <c r="E292" s="3"/>
      <c r="F292" s="5"/>
      <c r="G292" s="5"/>
      <c r="H292" s="6"/>
      <c r="I292" s="7"/>
      <c r="J292" s="6"/>
      <c r="K292" s="6"/>
      <c r="L292" s="189"/>
      <c r="M292" s="6"/>
      <c r="N292" s="6"/>
    </row>
    <row r="293" spans="1:22" s="115" customFormat="1" ht="13" customHeight="1">
      <c r="A293" s="109" t="s">
        <v>91</v>
      </c>
      <c r="B293" s="109"/>
      <c r="C293" s="109"/>
      <c r="D293" s="109"/>
      <c r="E293" s="109"/>
      <c r="F293" s="110"/>
      <c r="G293" s="110"/>
      <c r="H293" s="111"/>
      <c r="I293" s="112"/>
      <c r="J293" s="111"/>
      <c r="K293" s="111"/>
      <c r="L293" s="205"/>
      <c r="M293" s="111"/>
      <c r="N293" s="113" t="s">
        <v>0</v>
      </c>
      <c r="O293" s="119">
        <f>N321</f>
        <v>0</v>
      </c>
      <c r="V293" s="116"/>
    </row>
    <row r="294" spans="1:22" ht="13">
      <c r="A294" s="10"/>
      <c r="B294" s="3"/>
      <c r="C294" s="3"/>
      <c r="D294" s="3"/>
      <c r="E294" s="3"/>
      <c r="F294" s="5"/>
      <c r="G294" s="5"/>
      <c r="H294" s="6"/>
      <c r="I294" s="94"/>
      <c r="J294" s="6"/>
      <c r="K294" s="6"/>
      <c r="L294" s="189"/>
      <c r="M294" s="6"/>
      <c r="N294" s="11"/>
      <c r="V294" s="9"/>
    </row>
    <row r="295" spans="1:22" ht="13" customHeight="1">
      <c r="A295" s="12"/>
      <c r="B295" s="3"/>
      <c r="C295" s="13"/>
      <c r="D295" s="3"/>
      <c r="E295" s="3"/>
      <c r="F295" s="5"/>
      <c r="G295" s="14"/>
      <c r="H295" s="15" t="s">
        <v>110</v>
      </c>
      <c r="I295" s="7" t="s">
        <v>112</v>
      </c>
      <c r="J295" s="141" t="s">
        <v>1</v>
      </c>
      <c r="K295" s="15" t="s">
        <v>2</v>
      </c>
      <c r="L295" s="191" t="s">
        <v>3</v>
      </c>
      <c r="N295" s="162"/>
    </row>
    <row r="296" spans="1:22" ht="13" customHeight="1">
      <c r="A296" s="12"/>
      <c r="B296" s="150" t="s">
        <v>4</v>
      </c>
      <c r="C296" s="24"/>
      <c r="D296" s="13" t="s">
        <v>5</v>
      </c>
      <c r="H296" s="141" t="s">
        <v>111</v>
      </c>
      <c r="I296" s="151" t="s">
        <v>113</v>
      </c>
      <c r="J296" s="141" t="s">
        <v>2</v>
      </c>
      <c r="K296" s="141" t="s">
        <v>6</v>
      </c>
      <c r="L296" s="202" t="s">
        <v>42</v>
      </c>
      <c r="M296" s="141" t="s">
        <v>3</v>
      </c>
      <c r="N296" s="141" t="s">
        <v>7</v>
      </c>
      <c r="S296" s="3"/>
    </row>
    <row r="297" spans="1:22" ht="13" customHeight="1">
      <c r="A297" s="177">
        <v>1</v>
      </c>
      <c r="B297" s="177">
        <f t="shared" ref="B297:B320" si="40">B153</f>
        <v>0</v>
      </c>
      <c r="C297" s="154"/>
      <c r="D297" s="155" t="s">
        <v>87</v>
      </c>
      <c r="E297" s="155"/>
      <c r="F297" s="156"/>
      <c r="G297" s="156"/>
      <c r="H297" s="174">
        <f t="shared" ref="H297:H320" si="41">H153</f>
        <v>0</v>
      </c>
      <c r="I297" s="178">
        <f>H297*12</f>
        <v>0</v>
      </c>
      <c r="J297" s="149">
        <f t="shared" ref="J297:J320" si="42">J153*$N$4</f>
        <v>0</v>
      </c>
      <c r="K297" s="164">
        <f>J297*H297</f>
        <v>0</v>
      </c>
      <c r="L297" s="203">
        <f t="shared" ref="L297:L320" si="43">+L153</f>
        <v>0.32650000000000001</v>
      </c>
      <c r="M297" s="149">
        <f>+K297*L297</f>
        <v>0</v>
      </c>
      <c r="N297" s="149">
        <f>+K297+M297</f>
        <v>0</v>
      </c>
      <c r="U297" s="9"/>
    </row>
    <row r="298" spans="1:22" ht="13" customHeight="1">
      <c r="A298" s="26">
        <f t="shared" ref="A298:A320" si="44">1+A297</f>
        <v>2</v>
      </c>
      <c r="B298" s="26">
        <f t="shared" si="40"/>
        <v>0</v>
      </c>
      <c r="C298" s="24"/>
      <c r="D298" s="2">
        <f t="shared" ref="D298:D320" si="45">D154</f>
        <v>0</v>
      </c>
      <c r="H298" s="144">
        <f t="shared" si="41"/>
        <v>0</v>
      </c>
      <c r="I298" s="179">
        <f t="shared" ref="I298:I320" si="46">H298*12</f>
        <v>0</v>
      </c>
      <c r="J298" s="146">
        <f t="shared" si="42"/>
        <v>0</v>
      </c>
      <c r="K298" s="47">
        <f t="shared" ref="K298:K320" si="47">J298*H298</f>
        <v>0</v>
      </c>
      <c r="L298" s="204">
        <f t="shared" si="43"/>
        <v>0</v>
      </c>
      <c r="M298" s="165">
        <f t="shared" ref="M298:M320" si="48">+K298*L298</f>
        <v>0</v>
      </c>
      <c r="N298" s="146">
        <f t="shared" ref="N298:N320" si="49">+K298+M298</f>
        <v>0</v>
      </c>
      <c r="U298" s="9"/>
    </row>
    <row r="299" spans="1:22" ht="13" customHeight="1">
      <c r="A299" s="26">
        <f t="shared" si="44"/>
        <v>3</v>
      </c>
      <c r="B299" s="26">
        <f t="shared" si="40"/>
        <v>0</v>
      </c>
      <c r="C299" s="24"/>
      <c r="D299" s="2">
        <f t="shared" si="45"/>
        <v>0</v>
      </c>
      <c r="H299" s="144">
        <f t="shared" si="41"/>
        <v>0</v>
      </c>
      <c r="I299" s="179">
        <f t="shared" si="46"/>
        <v>0</v>
      </c>
      <c r="J299" s="146">
        <f t="shared" si="42"/>
        <v>0</v>
      </c>
      <c r="K299" s="47">
        <f t="shared" si="47"/>
        <v>0</v>
      </c>
      <c r="L299" s="204">
        <f t="shared" si="43"/>
        <v>0</v>
      </c>
      <c r="M299" s="165">
        <f t="shared" si="48"/>
        <v>0</v>
      </c>
      <c r="N299" s="146">
        <f t="shared" si="49"/>
        <v>0</v>
      </c>
      <c r="P299" s="4"/>
      <c r="U299" s="9"/>
    </row>
    <row r="300" spans="1:22" ht="13" customHeight="1">
      <c r="A300" s="26">
        <f t="shared" si="44"/>
        <v>4</v>
      </c>
      <c r="B300" s="26">
        <f t="shared" si="40"/>
        <v>0</v>
      </c>
      <c r="C300" s="24"/>
      <c r="D300" s="2">
        <f t="shared" si="45"/>
        <v>0</v>
      </c>
      <c r="E300" s="25"/>
      <c r="H300" s="144">
        <f t="shared" si="41"/>
        <v>0</v>
      </c>
      <c r="I300" s="179">
        <f t="shared" si="46"/>
        <v>0</v>
      </c>
      <c r="J300" s="146">
        <f t="shared" si="42"/>
        <v>0</v>
      </c>
      <c r="K300" s="47">
        <f t="shared" si="47"/>
        <v>0</v>
      </c>
      <c r="L300" s="204">
        <f t="shared" si="43"/>
        <v>0</v>
      </c>
      <c r="M300" s="165">
        <f t="shared" si="48"/>
        <v>0</v>
      </c>
      <c r="N300" s="146">
        <f t="shared" si="49"/>
        <v>0</v>
      </c>
      <c r="U300" s="9"/>
    </row>
    <row r="301" spans="1:22" ht="13" customHeight="1">
      <c r="A301" s="26">
        <f t="shared" si="44"/>
        <v>5</v>
      </c>
      <c r="B301" s="26">
        <f t="shared" si="40"/>
        <v>0</v>
      </c>
      <c r="C301" s="24"/>
      <c r="D301" s="2">
        <f t="shared" si="45"/>
        <v>0</v>
      </c>
      <c r="H301" s="144">
        <f t="shared" si="41"/>
        <v>0</v>
      </c>
      <c r="I301" s="179">
        <f t="shared" si="46"/>
        <v>0</v>
      </c>
      <c r="J301" s="146">
        <f t="shared" si="42"/>
        <v>0</v>
      </c>
      <c r="K301" s="47">
        <f t="shared" si="47"/>
        <v>0</v>
      </c>
      <c r="L301" s="204">
        <f t="shared" si="43"/>
        <v>0</v>
      </c>
      <c r="M301" s="165">
        <f t="shared" si="48"/>
        <v>0</v>
      </c>
      <c r="N301" s="146">
        <f t="shared" si="49"/>
        <v>0</v>
      </c>
      <c r="U301" s="9"/>
    </row>
    <row r="302" spans="1:22" ht="13" customHeight="1">
      <c r="A302" s="26">
        <f t="shared" si="44"/>
        <v>6</v>
      </c>
      <c r="B302" s="26">
        <f t="shared" si="40"/>
        <v>0</v>
      </c>
      <c r="C302" s="24"/>
      <c r="D302" s="2">
        <f t="shared" si="45"/>
        <v>0</v>
      </c>
      <c r="H302" s="144">
        <f t="shared" si="41"/>
        <v>0</v>
      </c>
      <c r="I302" s="179">
        <f t="shared" si="46"/>
        <v>0</v>
      </c>
      <c r="J302" s="146">
        <f t="shared" si="42"/>
        <v>0</v>
      </c>
      <c r="K302" s="47">
        <f t="shared" si="47"/>
        <v>0</v>
      </c>
      <c r="L302" s="204">
        <f t="shared" si="43"/>
        <v>0</v>
      </c>
      <c r="M302" s="165">
        <f t="shared" si="48"/>
        <v>0</v>
      </c>
      <c r="N302" s="146">
        <f t="shared" si="49"/>
        <v>0</v>
      </c>
      <c r="U302" s="9"/>
    </row>
    <row r="303" spans="1:22" ht="13" customHeight="1">
      <c r="A303" s="26">
        <f t="shared" si="44"/>
        <v>7</v>
      </c>
      <c r="B303" s="26">
        <f t="shared" si="40"/>
        <v>0</v>
      </c>
      <c r="C303" s="24"/>
      <c r="D303" s="2">
        <f t="shared" si="45"/>
        <v>0</v>
      </c>
      <c r="H303" s="144">
        <f t="shared" si="41"/>
        <v>0</v>
      </c>
      <c r="I303" s="179">
        <f t="shared" si="46"/>
        <v>0</v>
      </c>
      <c r="J303" s="146">
        <f t="shared" si="42"/>
        <v>0</v>
      </c>
      <c r="K303" s="47">
        <f t="shared" si="47"/>
        <v>0</v>
      </c>
      <c r="L303" s="204">
        <f t="shared" si="43"/>
        <v>0</v>
      </c>
      <c r="M303" s="165">
        <f t="shared" si="48"/>
        <v>0</v>
      </c>
      <c r="N303" s="146">
        <f t="shared" si="49"/>
        <v>0</v>
      </c>
      <c r="P303" s="4"/>
      <c r="U303" s="9"/>
    </row>
    <row r="304" spans="1:22" ht="13" customHeight="1">
      <c r="A304" s="26">
        <f t="shared" si="44"/>
        <v>8</v>
      </c>
      <c r="B304" s="26">
        <f t="shared" si="40"/>
        <v>0</v>
      </c>
      <c r="C304" s="24"/>
      <c r="D304" s="2">
        <f t="shared" si="45"/>
        <v>0</v>
      </c>
      <c r="H304" s="144">
        <f t="shared" si="41"/>
        <v>0</v>
      </c>
      <c r="I304" s="179">
        <f t="shared" si="46"/>
        <v>0</v>
      </c>
      <c r="J304" s="146">
        <f t="shared" si="42"/>
        <v>0</v>
      </c>
      <c r="K304" s="47">
        <f t="shared" si="47"/>
        <v>0</v>
      </c>
      <c r="L304" s="204">
        <f t="shared" si="43"/>
        <v>0</v>
      </c>
      <c r="M304" s="165">
        <f t="shared" si="48"/>
        <v>0</v>
      </c>
      <c r="N304" s="146">
        <f t="shared" si="49"/>
        <v>0</v>
      </c>
      <c r="U304" s="9"/>
    </row>
    <row r="305" spans="1:14" ht="12.65" customHeight="1">
      <c r="A305" s="26">
        <f t="shared" si="44"/>
        <v>9</v>
      </c>
      <c r="B305" s="26">
        <f t="shared" si="40"/>
        <v>0</v>
      </c>
      <c r="C305" s="24"/>
      <c r="D305" s="2">
        <f t="shared" si="45"/>
        <v>0</v>
      </c>
      <c r="H305" s="144">
        <f t="shared" si="41"/>
        <v>0</v>
      </c>
      <c r="I305" s="179">
        <f t="shared" si="46"/>
        <v>0</v>
      </c>
      <c r="J305" s="146">
        <f t="shared" si="42"/>
        <v>0</v>
      </c>
      <c r="K305" s="47">
        <f t="shared" si="47"/>
        <v>0</v>
      </c>
      <c r="L305" s="204">
        <f t="shared" si="43"/>
        <v>0</v>
      </c>
      <c r="M305" s="165">
        <f t="shared" si="48"/>
        <v>0</v>
      </c>
      <c r="N305" s="146">
        <f t="shared" si="49"/>
        <v>0</v>
      </c>
    </row>
    <row r="306" spans="1:14" ht="13" customHeight="1">
      <c r="A306" s="26">
        <f t="shared" si="44"/>
        <v>10</v>
      </c>
      <c r="B306" s="26">
        <f t="shared" si="40"/>
        <v>0</v>
      </c>
      <c r="C306" s="24"/>
      <c r="D306" s="2">
        <f t="shared" si="45"/>
        <v>0</v>
      </c>
      <c r="H306" s="144">
        <f t="shared" si="41"/>
        <v>0</v>
      </c>
      <c r="I306" s="179">
        <f t="shared" si="46"/>
        <v>0</v>
      </c>
      <c r="J306" s="146">
        <f t="shared" si="42"/>
        <v>0</v>
      </c>
      <c r="K306" s="47">
        <f t="shared" si="47"/>
        <v>0</v>
      </c>
      <c r="L306" s="204">
        <f t="shared" si="43"/>
        <v>0</v>
      </c>
      <c r="M306" s="165">
        <f t="shared" si="48"/>
        <v>0</v>
      </c>
      <c r="N306" s="146">
        <f t="shared" si="49"/>
        <v>0</v>
      </c>
    </row>
    <row r="307" spans="1:14" ht="13" hidden="1" customHeight="1">
      <c r="A307" s="26">
        <f t="shared" si="44"/>
        <v>11</v>
      </c>
      <c r="B307" s="26">
        <f t="shared" si="40"/>
        <v>0</v>
      </c>
      <c r="C307" s="24"/>
      <c r="D307" s="2">
        <f t="shared" si="45"/>
        <v>0</v>
      </c>
      <c r="H307" s="144">
        <f t="shared" si="41"/>
        <v>0</v>
      </c>
      <c r="I307" s="179">
        <f t="shared" si="46"/>
        <v>0</v>
      </c>
      <c r="J307" s="146">
        <f t="shared" si="42"/>
        <v>0</v>
      </c>
      <c r="K307" s="47">
        <f t="shared" si="47"/>
        <v>0</v>
      </c>
      <c r="L307" s="204">
        <f t="shared" si="43"/>
        <v>0</v>
      </c>
      <c r="M307" s="165">
        <f t="shared" si="48"/>
        <v>0</v>
      </c>
      <c r="N307" s="146">
        <f t="shared" si="49"/>
        <v>0</v>
      </c>
    </row>
    <row r="308" spans="1:14" ht="13" hidden="1" customHeight="1">
      <c r="A308" s="26">
        <f t="shared" si="44"/>
        <v>12</v>
      </c>
      <c r="B308" s="26">
        <f t="shared" si="40"/>
        <v>0</v>
      </c>
      <c r="C308" s="24"/>
      <c r="D308" s="2">
        <f t="shared" si="45"/>
        <v>0</v>
      </c>
      <c r="H308" s="144">
        <f t="shared" si="41"/>
        <v>0</v>
      </c>
      <c r="I308" s="179">
        <f t="shared" si="46"/>
        <v>0</v>
      </c>
      <c r="J308" s="146">
        <f t="shared" si="42"/>
        <v>0</v>
      </c>
      <c r="K308" s="47">
        <f t="shared" si="47"/>
        <v>0</v>
      </c>
      <c r="L308" s="204">
        <f t="shared" si="43"/>
        <v>0</v>
      </c>
      <c r="M308" s="165">
        <f t="shared" si="48"/>
        <v>0</v>
      </c>
      <c r="N308" s="146">
        <f t="shared" si="49"/>
        <v>0</v>
      </c>
    </row>
    <row r="309" spans="1:14" ht="13" hidden="1" customHeight="1">
      <c r="A309" s="26">
        <f t="shared" si="44"/>
        <v>13</v>
      </c>
      <c r="B309" s="26">
        <f t="shared" si="40"/>
        <v>0</v>
      </c>
      <c r="C309" s="24"/>
      <c r="D309" s="2">
        <f t="shared" si="45"/>
        <v>0</v>
      </c>
      <c r="H309" s="144">
        <f t="shared" si="41"/>
        <v>0</v>
      </c>
      <c r="I309" s="179">
        <f t="shared" si="46"/>
        <v>0</v>
      </c>
      <c r="J309" s="146">
        <f t="shared" si="42"/>
        <v>0</v>
      </c>
      <c r="K309" s="47">
        <f t="shared" si="47"/>
        <v>0</v>
      </c>
      <c r="L309" s="204">
        <f t="shared" si="43"/>
        <v>0</v>
      </c>
      <c r="M309" s="165">
        <f t="shared" si="48"/>
        <v>0</v>
      </c>
      <c r="N309" s="146">
        <f t="shared" si="49"/>
        <v>0</v>
      </c>
    </row>
    <row r="310" spans="1:14" ht="13" hidden="1" customHeight="1">
      <c r="A310" s="26">
        <f t="shared" si="44"/>
        <v>14</v>
      </c>
      <c r="B310" s="26">
        <f t="shared" si="40"/>
        <v>0</v>
      </c>
      <c r="C310" s="24"/>
      <c r="D310" s="2">
        <f t="shared" si="45"/>
        <v>0</v>
      </c>
      <c r="H310" s="144">
        <f t="shared" si="41"/>
        <v>0</v>
      </c>
      <c r="I310" s="179">
        <f t="shared" si="46"/>
        <v>0</v>
      </c>
      <c r="J310" s="146">
        <f t="shared" si="42"/>
        <v>0</v>
      </c>
      <c r="K310" s="47">
        <f t="shared" si="47"/>
        <v>0</v>
      </c>
      <c r="L310" s="204">
        <f t="shared" si="43"/>
        <v>0</v>
      </c>
      <c r="M310" s="165">
        <f t="shared" si="48"/>
        <v>0</v>
      </c>
      <c r="N310" s="146">
        <f t="shared" si="49"/>
        <v>0</v>
      </c>
    </row>
    <row r="311" spans="1:14" ht="13" hidden="1" customHeight="1">
      <c r="A311" s="26">
        <f t="shared" si="44"/>
        <v>15</v>
      </c>
      <c r="B311" s="26">
        <f t="shared" si="40"/>
        <v>0</v>
      </c>
      <c r="C311" s="24"/>
      <c r="D311" s="2">
        <f t="shared" si="45"/>
        <v>0</v>
      </c>
      <c r="H311" s="144">
        <f t="shared" si="41"/>
        <v>0</v>
      </c>
      <c r="I311" s="179">
        <f t="shared" si="46"/>
        <v>0</v>
      </c>
      <c r="J311" s="146">
        <f t="shared" si="42"/>
        <v>0</v>
      </c>
      <c r="K311" s="47">
        <f t="shared" si="47"/>
        <v>0</v>
      </c>
      <c r="L311" s="204">
        <f t="shared" si="43"/>
        <v>0</v>
      </c>
      <c r="M311" s="165">
        <f t="shared" si="48"/>
        <v>0</v>
      </c>
      <c r="N311" s="146">
        <f t="shared" si="49"/>
        <v>0</v>
      </c>
    </row>
    <row r="312" spans="1:14" ht="13" hidden="1" customHeight="1">
      <c r="A312" s="26">
        <f t="shared" si="44"/>
        <v>16</v>
      </c>
      <c r="B312" s="26">
        <f t="shared" si="40"/>
        <v>0</v>
      </c>
      <c r="C312" s="24"/>
      <c r="D312" s="2">
        <f t="shared" si="45"/>
        <v>0</v>
      </c>
      <c r="H312" s="144">
        <f t="shared" si="41"/>
        <v>0</v>
      </c>
      <c r="I312" s="179">
        <f t="shared" si="46"/>
        <v>0</v>
      </c>
      <c r="J312" s="146">
        <f t="shared" si="42"/>
        <v>0</v>
      </c>
      <c r="K312" s="47">
        <f t="shared" si="47"/>
        <v>0</v>
      </c>
      <c r="L312" s="204">
        <f t="shared" si="43"/>
        <v>0</v>
      </c>
      <c r="M312" s="165">
        <f t="shared" si="48"/>
        <v>0</v>
      </c>
      <c r="N312" s="146">
        <f t="shared" si="49"/>
        <v>0</v>
      </c>
    </row>
    <row r="313" spans="1:14" ht="13" hidden="1" customHeight="1">
      <c r="A313" s="26">
        <f t="shared" si="44"/>
        <v>17</v>
      </c>
      <c r="B313" s="26">
        <f t="shared" si="40"/>
        <v>0</v>
      </c>
      <c r="C313" s="24"/>
      <c r="D313" s="2">
        <f t="shared" si="45"/>
        <v>0</v>
      </c>
      <c r="H313" s="144">
        <f t="shared" si="41"/>
        <v>0</v>
      </c>
      <c r="I313" s="179">
        <f t="shared" si="46"/>
        <v>0</v>
      </c>
      <c r="J313" s="146">
        <f t="shared" si="42"/>
        <v>0</v>
      </c>
      <c r="K313" s="47">
        <f t="shared" si="47"/>
        <v>0</v>
      </c>
      <c r="L313" s="204">
        <f t="shared" si="43"/>
        <v>0</v>
      </c>
      <c r="M313" s="165">
        <f t="shared" si="48"/>
        <v>0</v>
      </c>
      <c r="N313" s="146">
        <f t="shared" si="49"/>
        <v>0</v>
      </c>
    </row>
    <row r="314" spans="1:14" ht="13" hidden="1" customHeight="1">
      <c r="A314" s="26">
        <f t="shared" si="44"/>
        <v>18</v>
      </c>
      <c r="B314" s="26">
        <f t="shared" si="40"/>
        <v>0</v>
      </c>
      <c r="C314" s="24"/>
      <c r="D314" s="2">
        <f t="shared" si="45"/>
        <v>0</v>
      </c>
      <c r="H314" s="144">
        <f t="shared" si="41"/>
        <v>0</v>
      </c>
      <c r="I314" s="179">
        <f t="shared" si="46"/>
        <v>0</v>
      </c>
      <c r="J314" s="146">
        <f t="shared" si="42"/>
        <v>0</v>
      </c>
      <c r="K314" s="47">
        <f t="shared" si="47"/>
        <v>0</v>
      </c>
      <c r="L314" s="204">
        <f t="shared" si="43"/>
        <v>0</v>
      </c>
      <c r="M314" s="165">
        <f t="shared" si="48"/>
        <v>0</v>
      </c>
      <c r="N314" s="146">
        <f t="shared" si="49"/>
        <v>0</v>
      </c>
    </row>
    <row r="315" spans="1:14" ht="13" hidden="1" customHeight="1">
      <c r="A315" s="26">
        <f t="shared" si="44"/>
        <v>19</v>
      </c>
      <c r="B315" s="26">
        <f t="shared" si="40"/>
        <v>0</v>
      </c>
      <c r="C315" s="24"/>
      <c r="D315" s="2">
        <f t="shared" si="45"/>
        <v>0</v>
      </c>
      <c r="H315" s="144">
        <f t="shared" si="41"/>
        <v>0</v>
      </c>
      <c r="I315" s="179">
        <f t="shared" si="46"/>
        <v>0</v>
      </c>
      <c r="J315" s="146">
        <f t="shared" si="42"/>
        <v>0</v>
      </c>
      <c r="K315" s="47">
        <f t="shared" si="47"/>
        <v>0</v>
      </c>
      <c r="L315" s="204">
        <f t="shared" si="43"/>
        <v>0</v>
      </c>
      <c r="M315" s="165">
        <f t="shared" si="48"/>
        <v>0</v>
      </c>
      <c r="N315" s="146">
        <f t="shared" si="49"/>
        <v>0</v>
      </c>
    </row>
    <row r="316" spans="1:14" ht="13" hidden="1" customHeight="1">
      <c r="A316" s="26">
        <f t="shared" si="44"/>
        <v>20</v>
      </c>
      <c r="B316" s="26">
        <f t="shared" si="40"/>
        <v>0</v>
      </c>
      <c r="C316" s="24"/>
      <c r="D316" s="2">
        <f t="shared" si="45"/>
        <v>0</v>
      </c>
      <c r="H316" s="144">
        <f t="shared" si="41"/>
        <v>0</v>
      </c>
      <c r="I316" s="179">
        <f t="shared" si="46"/>
        <v>0</v>
      </c>
      <c r="J316" s="146">
        <f t="shared" si="42"/>
        <v>0</v>
      </c>
      <c r="K316" s="47">
        <f t="shared" si="47"/>
        <v>0</v>
      </c>
      <c r="L316" s="204">
        <f t="shared" si="43"/>
        <v>0</v>
      </c>
      <c r="M316" s="165">
        <f t="shared" si="48"/>
        <v>0</v>
      </c>
      <c r="N316" s="146">
        <f t="shared" si="49"/>
        <v>0</v>
      </c>
    </row>
    <row r="317" spans="1:14" ht="13" hidden="1" customHeight="1">
      <c r="A317" s="26">
        <f t="shared" si="44"/>
        <v>21</v>
      </c>
      <c r="B317" s="26">
        <f t="shared" si="40"/>
        <v>0</v>
      </c>
      <c r="C317" s="24"/>
      <c r="D317" s="2">
        <f t="shared" si="45"/>
        <v>0</v>
      </c>
      <c r="H317" s="144">
        <f t="shared" si="41"/>
        <v>0</v>
      </c>
      <c r="I317" s="179">
        <f t="shared" si="46"/>
        <v>0</v>
      </c>
      <c r="J317" s="146">
        <f t="shared" si="42"/>
        <v>0</v>
      </c>
      <c r="K317" s="47">
        <f t="shared" si="47"/>
        <v>0</v>
      </c>
      <c r="L317" s="204">
        <f t="shared" si="43"/>
        <v>0</v>
      </c>
      <c r="M317" s="165">
        <f t="shared" si="48"/>
        <v>0</v>
      </c>
      <c r="N317" s="146">
        <f t="shared" si="49"/>
        <v>0</v>
      </c>
    </row>
    <row r="318" spans="1:14" ht="13" hidden="1" customHeight="1">
      <c r="A318" s="26">
        <f t="shared" si="44"/>
        <v>22</v>
      </c>
      <c r="B318" s="26">
        <f t="shared" si="40"/>
        <v>0</v>
      </c>
      <c r="C318" s="24"/>
      <c r="D318" s="2">
        <f t="shared" si="45"/>
        <v>0</v>
      </c>
      <c r="H318" s="144">
        <f t="shared" si="41"/>
        <v>0</v>
      </c>
      <c r="I318" s="179">
        <f t="shared" si="46"/>
        <v>0</v>
      </c>
      <c r="J318" s="146">
        <f t="shared" si="42"/>
        <v>0</v>
      </c>
      <c r="K318" s="47">
        <f t="shared" si="47"/>
        <v>0</v>
      </c>
      <c r="L318" s="204">
        <f t="shared" si="43"/>
        <v>0</v>
      </c>
      <c r="M318" s="165">
        <f t="shared" si="48"/>
        <v>0</v>
      </c>
      <c r="N318" s="146">
        <f t="shared" si="49"/>
        <v>0</v>
      </c>
    </row>
    <row r="319" spans="1:14" ht="13" hidden="1" customHeight="1">
      <c r="A319" s="26">
        <f t="shared" si="44"/>
        <v>23</v>
      </c>
      <c r="B319" s="26">
        <f t="shared" si="40"/>
        <v>0</v>
      </c>
      <c r="C319" s="24"/>
      <c r="D319" s="2">
        <f t="shared" si="45"/>
        <v>0</v>
      </c>
      <c r="H319" s="144">
        <f t="shared" si="41"/>
        <v>0</v>
      </c>
      <c r="I319" s="179">
        <f t="shared" si="46"/>
        <v>0</v>
      </c>
      <c r="J319" s="146">
        <f t="shared" si="42"/>
        <v>0</v>
      </c>
      <c r="K319" s="47">
        <f t="shared" si="47"/>
        <v>0</v>
      </c>
      <c r="L319" s="204">
        <f t="shared" si="43"/>
        <v>0</v>
      </c>
      <c r="M319" s="165">
        <f t="shared" si="48"/>
        <v>0</v>
      </c>
      <c r="N319" s="146">
        <f t="shared" si="49"/>
        <v>0</v>
      </c>
    </row>
    <row r="320" spans="1:14" ht="13" hidden="1" customHeight="1">
      <c r="A320" s="23">
        <f t="shared" si="44"/>
        <v>24</v>
      </c>
      <c r="B320" s="2">
        <f t="shared" si="40"/>
        <v>0</v>
      </c>
      <c r="C320" s="24"/>
      <c r="D320" s="2">
        <f t="shared" si="45"/>
        <v>0</v>
      </c>
      <c r="H320" s="144">
        <f t="shared" si="41"/>
        <v>0</v>
      </c>
      <c r="I320" s="167">
        <f t="shared" si="46"/>
        <v>0</v>
      </c>
      <c r="J320" s="146">
        <f t="shared" si="42"/>
        <v>0</v>
      </c>
      <c r="K320" s="146">
        <f t="shared" si="47"/>
        <v>0</v>
      </c>
      <c r="L320" s="204">
        <f t="shared" si="43"/>
        <v>0</v>
      </c>
      <c r="M320" s="146">
        <f t="shared" si="48"/>
        <v>0</v>
      </c>
      <c r="N320" s="146">
        <f t="shared" si="49"/>
        <v>0</v>
      </c>
    </row>
    <row r="321" spans="1:22" ht="13" customHeight="1">
      <c r="H321" s="28"/>
      <c r="I321" s="70"/>
      <c r="K321" s="149">
        <f>SUM(K297:K320)</f>
        <v>0</v>
      </c>
      <c r="L321" s="203"/>
      <c r="M321" s="149">
        <f>SUM(M297:M320)</f>
        <v>0</v>
      </c>
      <c r="N321" s="149">
        <f>SUM(N297:N320)</f>
        <v>0</v>
      </c>
    </row>
    <row r="322" spans="1:22" ht="13" customHeight="1">
      <c r="I322" s="58"/>
      <c r="P322" s="4"/>
    </row>
    <row r="323" spans="1:22" s="115" customFormat="1" ht="13" customHeight="1">
      <c r="A323" s="109" t="s">
        <v>92</v>
      </c>
      <c r="B323" s="109"/>
      <c r="C323" s="109"/>
      <c r="D323" s="109"/>
      <c r="E323" s="109"/>
      <c r="F323" s="110"/>
      <c r="G323" s="110"/>
      <c r="H323" s="111"/>
      <c r="I323" s="112"/>
      <c r="J323" s="111"/>
      <c r="K323" s="111"/>
      <c r="L323" s="205"/>
      <c r="M323" s="111"/>
      <c r="N323" s="113" t="s">
        <v>0</v>
      </c>
      <c r="O323" s="119">
        <f>N337</f>
        <v>0</v>
      </c>
      <c r="V323" s="116"/>
    </row>
    <row r="324" spans="1:22" ht="13">
      <c r="A324" s="10"/>
      <c r="B324" s="3"/>
      <c r="C324" s="3"/>
      <c r="D324" s="3"/>
      <c r="E324" s="3"/>
      <c r="F324" s="5"/>
      <c r="G324" s="5"/>
      <c r="H324" s="6"/>
      <c r="I324" s="94"/>
      <c r="J324" s="6"/>
      <c r="K324" s="6"/>
      <c r="L324" s="189"/>
      <c r="M324" s="6"/>
      <c r="N324" s="11"/>
      <c r="V324" s="9"/>
    </row>
    <row r="325" spans="1:22" ht="13" customHeight="1">
      <c r="A325" s="12"/>
      <c r="B325" s="3"/>
      <c r="C325" s="13"/>
      <c r="D325" s="3"/>
      <c r="E325" s="3"/>
      <c r="F325" s="5"/>
      <c r="G325" s="14"/>
      <c r="H325" s="15" t="s">
        <v>114</v>
      </c>
      <c r="I325" s="7" t="s">
        <v>115</v>
      </c>
      <c r="J325" s="141" t="s">
        <v>116</v>
      </c>
      <c r="K325" s="15" t="s">
        <v>2</v>
      </c>
      <c r="L325" s="191" t="s">
        <v>3</v>
      </c>
      <c r="N325" s="162"/>
    </row>
    <row r="326" spans="1:22" ht="13" customHeight="1">
      <c r="A326" s="17"/>
      <c r="B326" s="18" t="s">
        <v>4</v>
      </c>
      <c r="C326" s="148"/>
      <c r="D326" s="147" t="s">
        <v>5</v>
      </c>
      <c r="E326" s="19"/>
      <c r="F326" s="20"/>
      <c r="G326" s="20"/>
      <c r="H326" s="21" t="s">
        <v>113</v>
      </c>
      <c r="I326" s="22" t="s">
        <v>113</v>
      </c>
      <c r="J326" s="21" t="s">
        <v>2</v>
      </c>
      <c r="K326" s="21" t="s">
        <v>6</v>
      </c>
      <c r="L326" s="192" t="s">
        <v>42</v>
      </c>
      <c r="M326" s="21" t="s">
        <v>3</v>
      </c>
      <c r="N326" s="21" t="s">
        <v>7</v>
      </c>
      <c r="P326" s="163" t="s">
        <v>97</v>
      </c>
      <c r="S326" s="3"/>
    </row>
    <row r="327" spans="1:22" ht="13" customHeight="1">
      <c r="A327" s="23">
        <v>1</v>
      </c>
      <c r="B327" s="2">
        <f t="shared" ref="B327:B336" si="50">B183</f>
        <v>0</v>
      </c>
      <c r="C327" s="24"/>
      <c r="D327" s="1" t="s">
        <v>87</v>
      </c>
      <c r="H327" s="176">
        <f t="shared" ref="H327:I336" si="51">H183</f>
        <v>0</v>
      </c>
      <c r="I327" s="166">
        <f>I183</f>
        <v>0</v>
      </c>
      <c r="J327" s="146">
        <f t="shared" ref="J327:J336" si="52">J183*$N$4</f>
        <v>0</v>
      </c>
      <c r="K327" s="146">
        <f>(J327/9*I327)+(J327/9*H327)</f>
        <v>0</v>
      </c>
      <c r="L327" s="204">
        <f t="shared" ref="L327:L336" si="53">+L183</f>
        <v>0.32650000000000001</v>
      </c>
      <c r="M327" s="146">
        <f>+K327*L327</f>
        <v>0</v>
      </c>
      <c r="N327" s="146">
        <f>+K327+M327</f>
        <v>0</v>
      </c>
      <c r="P327" s="142">
        <f>(IF((J327+J327/9*I327)=0,0,K327/(J327+J327/9*I327)))</f>
        <v>0</v>
      </c>
      <c r="U327" s="9"/>
    </row>
    <row r="328" spans="1:22" ht="13" customHeight="1">
      <c r="A328" s="23">
        <f t="shared" ref="A328:A336" si="54">1+A327</f>
        <v>2</v>
      </c>
      <c r="B328" s="2">
        <f t="shared" si="50"/>
        <v>0</v>
      </c>
      <c r="C328" s="24"/>
      <c r="D328" s="2">
        <f t="shared" ref="D328:D336" si="55">D184</f>
        <v>0</v>
      </c>
      <c r="H328" s="176">
        <f t="shared" si="51"/>
        <v>0</v>
      </c>
      <c r="I328" s="166">
        <f t="shared" si="51"/>
        <v>0</v>
      </c>
      <c r="J328" s="146">
        <f t="shared" si="52"/>
        <v>0</v>
      </c>
      <c r="K328" s="146">
        <f t="shared" ref="K328:K336" si="56">(J328/9*I328)+(J328/9*H328)</f>
        <v>0</v>
      </c>
      <c r="L328" s="204">
        <f t="shared" si="53"/>
        <v>0</v>
      </c>
      <c r="M328" s="146">
        <f t="shared" ref="M328:M336" si="57">+K328*L328</f>
        <v>0</v>
      </c>
      <c r="N328" s="146">
        <f t="shared" ref="N328:N336" si="58">+K328+M328</f>
        <v>0</v>
      </c>
      <c r="P328" s="142">
        <f t="shared" ref="P328:P336" si="59">(IF((J328+J328/9*I328)=0,0,K328/(J328+J328/9*I328)))</f>
        <v>0</v>
      </c>
      <c r="U328" s="9"/>
    </row>
    <row r="329" spans="1:22" ht="13" customHeight="1">
      <c r="A329" s="23">
        <f t="shared" si="54"/>
        <v>3</v>
      </c>
      <c r="B329" s="2">
        <f t="shared" si="50"/>
        <v>0</v>
      </c>
      <c r="C329" s="24"/>
      <c r="D329" s="2">
        <f t="shared" si="55"/>
        <v>0</v>
      </c>
      <c r="H329" s="176">
        <f t="shared" si="51"/>
        <v>0</v>
      </c>
      <c r="I329" s="166">
        <f t="shared" si="51"/>
        <v>0</v>
      </c>
      <c r="J329" s="146">
        <f t="shared" si="52"/>
        <v>0</v>
      </c>
      <c r="K329" s="146">
        <f t="shared" si="56"/>
        <v>0</v>
      </c>
      <c r="L329" s="204">
        <f t="shared" si="53"/>
        <v>0</v>
      </c>
      <c r="M329" s="146">
        <f t="shared" si="57"/>
        <v>0</v>
      </c>
      <c r="N329" s="146">
        <f t="shared" si="58"/>
        <v>0</v>
      </c>
      <c r="P329" s="142">
        <f t="shared" si="59"/>
        <v>0</v>
      </c>
      <c r="U329" s="9"/>
    </row>
    <row r="330" spans="1:22" ht="13" customHeight="1">
      <c r="A330" s="23">
        <f t="shared" si="54"/>
        <v>4</v>
      </c>
      <c r="B330" s="2">
        <f t="shared" si="50"/>
        <v>0</v>
      </c>
      <c r="C330" s="24"/>
      <c r="D330" s="2">
        <f t="shared" si="55"/>
        <v>0</v>
      </c>
      <c r="H330" s="176">
        <f t="shared" si="51"/>
        <v>0</v>
      </c>
      <c r="I330" s="166">
        <f t="shared" si="51"/>
        <v>0</v>
      </c>
      <c r="J330" s="146">
        <f t="shared" si="52"/>
        <v>0</v>
      </c>
      <c r="K330" s="146">
        <f t="shared" si="56"/>
        <v>0</v>
      </c>
      <c r="L330" s="204">
        <f t="shared" si="53"/>
        <v>0</v>
      </c>
      <c r="M330" s="146">
        <f t="shared" si="57"/>
        <v>0</v>
      </c>
      <c r="N330" s="146">
        <f t="shared" si="58"/>
        <v>0</v>
      </c>
      <c r="P330" s="142">
        <f t="shared" si="59"/>
        <v>0</v>
      </c>
      <c r="U330" s="9"/>
    </row>
    <row r="331" spans="1:22" ht="13" customHeight="1">
      <c r="A331" s="23">
        <f t="shared" si="54"/>
        <v>5</v>
      </c>
      <c r="B331" s="2">
        <f t="shared" si="50"/>
        <v>0</v>
      </c>
      <c r="C331" s="24"/>
      <c r="D331" s="2">
        <f t="shared" si="55"/>
        <v>0</v>
      </c>
      <c r="E331" s="25"/>
      <c r="H331" s="176">
        <f t="shared" si="51"/>
        <v>0</v>
      </c>
      <c r="I331" s="166">
        <f t="shared" si="51"/>
        <v>0</v>
      </c>
      <c r="J331" s="146">
        <f t="shared" si="52"/>
        <v>0</v>
      </c>
      <c r="K331" s="146">
        <f t="shared" si="56"/>
        <v>0</v>
      </c>
      <c r="L331" s="204">
        <f t="shared" si="53"/>
        <v>0</v>
      </c>
      <c r="M331" s="146">
        <f t="shared" si="57"/>
        <v>0</v>
      </c>
      <c r="N331" s="146">
        <f t="shared" si="58"/>
        <v>0</v>
      </c>
      <c r="P331" s="142">
        <f t="shared" si="59"/>
        <v>0</v>
      </c>
      <c r="U331" s="9"/>
    </row>
    <row r="332" spans="1:22" ht="13" customHeight="1">
      <c r="A332" s="23">
        <f t="shared" si="54"/>
        <v>6</v>
      </c>
      <c r="B332" s="2">
        <f t="shared" si="50"/>
        <v>0</v>
      </c>
      <c r="C332" s="24"/>
      <c r="D332" s="2">
        <f t="shared" si="55"/>
        <v>0</v>
      </c>
      <c r="H332" s="176">
        <f t="shared" si="51"/>
        <v>0</v>
      </c>
      <c r="I332" s="166">
        <f t="shared" si="51"/>
        <v>0</v>
      </c>
      <c r="J332" s="146">
        <f t="shared" si="52"/>
        <v>0</v>
      </c>
      <c r="K332" s="146">
        <f t="shared" si="56"/>
        <v>0</v>
      </c>
      <c r="L332" s="204">
        <f t="shared" si="53"/>
        <v>0</v>
      </c>
      <c r="M332" s="146">
        <f t="shared" si="57"/>
        <v>0</v>
      </c>
      <c r="N332" s="146">
        <f t="shared" si="58"/>
        <v>0</v>
      </c>
      <c r="P332" s="142">
        <f t="shared" si="59"/>
        <v>0</v>
      </c>
      <c r="U332" s="9"/>
    </row>
    <row r="333" spans="1:22" ht="13" customHeight="1">
      <c r="A333" s="23">
        <f t="shared" si="54"/>
        <v>7</v>
      </c>
      <c r="B333" s="2">
        <f t="shared" si="50"/>
        <v>0</v>
      </c>
      <c r="C333" s="24"/>
      <c r="D333" s="2">
        <f t="shared" si="55"/>
        <v>0</v>
      </c>
      <c r="G333" s="27"/>
      <c r="H333" s="176">
        <f t="shared" si="51"/>
        <v>0</v>
      </c>
      <c r="I333" s="166">
        <f t="shared" si="51"/>
        <v>0</v>
      </c>
      <c r="J333" s="146">
        <f t="shared" si="52"/>
        <v>0</v>
      </c>
      <c r="K333" s="146">
        <f t="shared" si="56"/>
        <v>0</v>
      </c>
      <c r="L333" s="204">
        <f t="shared" si="53"/>
        <v>0</v>
      </c>
      <c r="M333" s="146">
        <f t="shared" si="57"/>
        <v>0</v>
      </c>
      <c r="N333" s="146">
        <f t="shared" si="58"/>
        <v>0</v>
      </c>
      <c r="P333" s="142">
        <f t="shared" si="59"/>
        <v>0</v>
      </c>
      <c r="U333" s="9"/>
    </row>
    <row r="334" spans="1:22" ht="13" customHeight="1">
      <c r="A334" s="23">
        <f t="shared" si="54"/>
        <v>8</v>
      </c>
      <c r="B334" s="2">
        <f t="shared" si="50"/>
        <v>0</v>
      </c>
      <c r="C334" s="24"/>
      <c r="D334" s="2">
        <f t="shared" si="55"/>
        <v>0</v>
      </c>
      <c r="G334" s="27"/>
      <c r="H334" s="176">
        <f t="shared" si="51"/>
        <v>0</v>
      </c>
      <c r="I334" s="166">
        <f t="shared" si="51"/>
        <v>0</v>
      </c>
      <c r="J334" s="146">
        <f t="shared" si="52"/>
        <v>0</v>
      </c>
      <c r="K334" s="146">
        <f t="shared" si="56"/>
        <v>0</v>
      </c>
      <c r="L334" s="204">
        <f t="shared" si="53"/>
        <v>0</v>
      </c>
      <c r="M334" s="146">
        <f t="shared" si="57"/>
        <v>0</v>
      </c>
      <c r="N334" s="146">
        <f t="shared" si="58"/>
        <v>0</v>
      </c>
      <c r="P334" s="142">
        <f t="shared" si="59"/>
        <v>0</v>
      </c>
      <c r="U334" s="9"/>
    </row>
    <row r="335" spans="1:22" ht="13" customHeight="1">
      <c r="A335" s="23">
        <f t="shared" si="54"/>
        <v>9</v>
      </c>
      <c r="B335" s="2">
        <f t="shared" si="50"/>
        <v>0</v>
      </c>
      <c r="C335" s="24"/>
      <c r="D335" s="2">
        <f t="shared" si="55"/>
        <v>0</v>
      </c>
      <c r="G335" s="27"/>
      <c r="H335" s="176">
        <f t="shared" si="51"/>
        <v>0</v>
      </c>
      <c r="I335" s="166">
        <f t="shared" si="51"/>
        <v>0</v>
      </c>
      <c r="J335" s="146">
        <f t="shared" si="52"/>
        <v>0</v>
      </c>
      <c r="K335" s="146">
        <f t="shared" si="56"/>
        <v>0</v>
      </c>
      <c r="L335" s="204">
        <f t="shared" si="53"/>
        <v>0</v>
      </c>
      <c r="M335" s="146">
        <f t="shared" si="57"/>
        <v>0</v>
      </c>
      <c r="N335" s="146">
        <f t="shared" si="58"/>
        <v>0</v>
      </c>
      <c r="P335" s="142">
        <f t="shared" si="59"/>
        <v>0</v>
      </c>
    </row>
    <row r="336" spans="1:22" ht="13" customHeight="1">
      <c r="A336" s="23">
        <f t="shared" si="54"/>
        <v>10</v>
      </c>
      <c r="B336" s="2">
        <f t="shared" si="50"/>
        <v>0</v>
      </c>
      <c r="C336" s="24"/>
      <c r="D336" s="2">
        <f t="shared" si="55"/>
        <v>0</v>
      </c>
      <c r="G336" s="27"/>
      <c r="H336" s="176">
        <f t="shared" si="51"/>
        <v>0</v>
      </c>
      <c r="I336" s="166">
        <f t="shared" si="51"/>
        <v>0</v>
      </c>
      <c r="J336" s="146">
        <f t="shared" si="52"/>
        <v>0</v>
      </c>
      <c r="K336" s="146">
        <f t="shared" si="56"/>
        <v>0</v>
      </c>
      <c r="L336" s="204">
        <f t="shared" si="53"/>
        <v>0</v>
      </c>
      <c r="M336" s="146">
        <f t="shared" si="57"/>
        <v>0</v>
      </c>
      <c r="N336" s="146">
        <f t="shared" si="58"/>
        <v>0</v>
      </c>
      <c r="P336" s="142">
        <f t="shared" si="59"/>
        <v>0</v>
      </c>
    </row>
    <row r="337" spans="1:19" s="3" customFormat="1" ht="13" customHeight="1">
      <c r="B337" s="1"/>
      <c r="C337" s="2"/>
      <c r="D337" s="1"/>
      <c r="E337" s="1"/>
      <c r="F337" s="63"/>
      <c r="G337" s="25"/>
      <c r="H337" s="37"/>
      <c r="I337" s="7"/>
      <c r="J337" s="65"/>
      <c r="K337" s="149">
        <f>SUM(K327:K336)</f>
        <v>0</v>
      </c>
      <c r="L337" s="195"/>
      <c r="M337" s="149">
        <f>SUM(M327:M336)</f>
        <v>0</v>
      </c>
      <c r="N337" s="149">
        <f>SUM(N327:N336)</f>
        <v>0</v>
      </c>
      <c r="O337" s="4"/>
    </row>
    <row r="338" spans="1:19" ht="13" customHeight="1">
      <c r="F338" s="77"/>
      <c r="H338" s="47"/>
    </row>
    <row r="339" spans="1:19" ht="13" customHeight="1">
      <c r="D339" s="2" t="s">
        <v>44</v>
      </c>
      <c r="F339" s="25" t="s">
        <v>45</v>
      </c>
      <c r="H339" s="47"/>
      <c r="J339" s="9"/>
      <c r="K339" s="168"/>
      <c r="L339" s="196"/>
      <c r="M339" s="169"/>
      <c r="P339" s="9"/>
      <c r="Q339" s="4"/>
      <c r="R339" s="4"/>
      <c r="S339" s="4"/>
    </row>
    <row r="340" spans="1:19" s="35" customFormat="1" ht="13" customHeight="1">
      <c r="A340" s="109" t="s">
        <v>103</v>
      </c>
      <c r="F340" s="40"/>
      <c r="G340" s="40"/>
      <c r="H340" s="48"/>
      <c r="I340" s="42"/>
      <c r="J340" s="43"/>
      <c r="K340" s="170"/>
      <c r="L340" s="197"/>
      <c r="M340" s="171"/>
      <c r="N340" s="111" t="s">
        <v>0</v>
      </c>
      <c r="O340" s="119">
        <f>H343</f>
        <v>0</v>
      </c>
      <c r="P340" s="43"/>
      <c r="Q340" s="41"/>
    </row>
    <row r="341" spans="1:19" s="3" customFormat="1" ht="13" customHeight="1">
      <c r="B341" s="1"/>
      <c r="C341" s="2" t="s">
        <v>8</v>
      </c>
      <c r="D341" s="1">
        <v>1</v>
      </c>
      <c r="E341" s="1"/>
      <c r="F341" s="63">
        <v>0</v>
      </c>
      <c r="G341" s="30"/>
      <c r="H341" s="37">
        <f>D341*F341</f>
        <v>0</v>
      </c>
      <c r="I341" s="2"/>
      <c r="J341" s="9"/>
      <c r="K341" s="168"/>
      <c r="L341" s="196"/>
      <c r="M341" s="169"/>
      <c r="N341" s="114"/>
      <c r="O341" s="114"/>
      <c r="P341" s="9"/>
      <c r="Q341" s="4"/>
      <c r="R341" s="4"/>
      <c r="S341" s="4"/>
    </row>
    <row r="342" spans="1:19" ht="13" customHeight="1">
      <c r="B342" s="1"/>
      <c r="C342" s="2" t="s">
        <v>8</v>
      </c>
      <c r="D342" s="1">
        <v>1</v>
      </c>
      <c r="E342" s="1"/>
      <c r="F342" s="63">
        <v>0</v>
      </c>
      <c r="G342" s="30"/>
      <c r="H342" s="49">
        <f>D342*F342</f>
        <v>0</v>
      </c>
      <c r="I342" s="2"/>
      <c r="J342" s="9"/>
      <c r="K342" s="168"/>
      <c r="L342" s="196"/>
      <c r="M342" s="169"/>
      <c r="N342" s="114"/>
      <c r="O342" s="114"/>
      <c r="P342" s="9"/>
      <c r="Q342" s="4"/>
      <c r="R342" s="4"/>
      <c r="S342" s="4"/>
    </row>
    <row r="343" spans="1:19" ht="13" customHeight="1">
      <c r="F343" s="29"/>
      <c r="H343" s="47">
        <f>SUM(H341:H342)</f>
        <v>0</v>
      </c>
      <c r="I343" s="2"/>
      <c r="J343" s="9"/>
      <c r="K343" s="168"/>
      <c r="L343" s="196"/>
      <c r="M343" s="169"/>
      <c r="N343" s="114"/>
      <c r="O343" s="114"/>
      <c r="P343" s="9"/>
      <c r="Q343" s="4"/>
      <c r="R343" s="4"/>
      <c r="S343" s="4"/>
    </row>
    <row r="344" spans="1:19" ht="13" customHeight="1">
      <c r="F344" s="29"/>
      <c r="H344" s="47"/>
      <c r="I344" s="2"/>
      <c r="J344" s="9"/>
      <c r="K344" s="168"/>
      <c r="L344" s="196"/>
      <c r="M344" s="169"/>
      <c r="N344" s="114"/>
      <c r="O344" s="114"/>
      <c r="P344" s="9"/>
      <c r="Q344" s="4"/>
      <c r="R344" s="4"/>
      <c r="S344" s="4"/>
    </row>
    <row r="345" spans="1:19" ht="13" customHeight="1">
      <c r="A345" s="38"/>
      <c r="D345" s="2" t="s">
        <v>44</v>
      </c>
      <c r="F345" s="25" t="s">
        <v>45</v>
      </c>
      <c r="H345" s="47"/>
      <c r="J345" s="9"/>
      <c r="K345" s="168"/>
      <c r="L345" s="196"/>
      <c r="M345" s="169"/>
      <c r="N345" s="114"/>
      <c r="O345" s="114"/>
      <c r="P345" s="9"/>
      <c r="Q345" s="4"/>
      <c r="R345" s="4"/>
      <c r="S345" s="39"/>
    </row>
    <row r="346" spans="1:19" s="35" customFormat="1" ht="13" customHeight="1">
      <c r="A346" s="109" t="s">
        <v>104</v>
      </c>
      <c r="F346" s="46"/>
      <c r="G346" s="40"/>
      <c r="H346" s="48"/>
      <c r="I346" s="42"/>
      <c r="J346" s="43"/>
      <c r="K346" s="170"/>
      <c r="L346" s="197"/>
      <c r="M346" s="171"/>
      <c r="N346" s="111" t="s">
        <v>0</v>
      </c>
      <c r="O346" s="119">
        <f>H352</f>
        <v>0</v>
      </c>
      <c r="P346" s="43"/>
      <c r="Q346" s="41"/>
    </row>
    <row r="347" spans="1:19" s="3" customFormat="1" ht="13" customHeight="1">
      <c r="B347" s="1"/>
      <c r="C347" s="2" t="s">
        <v>8</v>
      </c>
      <c r="D347" s="1">
        <v>1</v>
      </c>
      <c r="E347" s="1"/>
      <c r="F347" s="63">
        <v>0</v>
      </c>
      <c r="G347" s="25"/>
      <c r="H347" s="37">
        <f>D347*F347</f>
        <v>0</v>
      </c>
      <c r="I347" s="7"/>
      <c r="J347" s="8"/>
      <c r="K347" s="172"/>
      <c r="L347" s="198"/>
      <c r="M347" s="173"/>
      <c r="N347" s="6"/>
      <c r="O347" s="6"/>
      <c r="P347" s="8"/>
      <c r="Q347" s="6"/>
      <c r="R347" s="6"/>
      <c r="S347" s="4"/>
    </row>
    <row r="348" spans="1:19" s="3" customFormat="1" ht="13" customHeight="1">
      <c r="B348" s="1"/>
      <c r="C348" s="2" t="s">
        <v>8</v>
      </c>
      <c r="D348" s="1">
        <v>1</v>
      </c>
      <c r="E348" s="1"/>
      <c r="F348" s="63">
        <v>0</v>
      </c>
      <c r="G348" s="25"/>
      <c r="H348" s="37">
        <f>D348*F348</f>
        <v>0</v>
      </c>
      <c r="I348" s="7"/>
      <c r="J348" s="8"/>
      <c r="K348" s="172"/>
      <c r="L348" s="198"/>
      <c r="M348" s="173"/>
      <c r="N348" s="6"/>
      <c r="O348" s="6"/>
      <c r="P348" s="8"/>
      <c r="Q348" s="6"/>
      <c r="R348" s="6"/>
      <c r="S348" s="4"/>
    </row>
    <row r="349" spans="1:19" s="3" customFormat="1" ht="13" customHeight="1">
      <c r="B349" s="1"/>
      <c r="C349" s="2" t="s">
        <v>8</v>
      </c>
      <c r="D349" s="1">
        <v>1</v>
      </c>
      <c r="E349" s="1"/>
      <c r="F349" s="63">
        <v>0</v>
      </c>
      <c r="G349" s="25"/>
      <c r="H349" s="37">
        <f>D349*F349</f>
        <v>0</v>
      </c>
      <c r="I349" s="7"/>
      <c r="J349" s="8"/>
      <c r="K349" s="172"/>
      <c r="L349" s="198"/>
      <c r="M349" s="173"/>
      <c r="N349" s="6"/>
      <c r="O349" s="6"/>
      <c r="P349" s="8"/>
      <c r="Q349" s="6"/>
      <c r="R349" s="6"/>
      <c r="S349" s="4"/>
    </row>
    <row r="350" spans="1:19" s="3" customFormat="1" ht="13" customHeight="1">
      <c r="B350" s="1"/>
      <c r="C350" s="2" t="s">
        <v>8</v>
      </c>
      <c r="D350" s="1">
        <v>1</v>
      </c>
      <c r="E350" s="1"/>
      <c r="F350" s="63">
        <v>0</v>
      </c>
      <c r="G350" s="25"/>
      <c r="H350" s="37">
        <f>D350*F350</f>
        <v>0</v>
      </c>
      <c r="I350" s="7"/>
      <c r="J350" s="8"/>
      <c r="K350" s="172"/>
      <c r="L350" s="198"/>
      <c r="M350" s="173"/>
      <c r="N350" s="6"/>
      <c r="O350" s="6"/>
      <c r="P350" s="8"/>
      <c r="Q350" s="6"/>
      <c r="R350" s="6"/>
      <c r="S350" s="4"/>
    </row>
    <row r="351" spans="1:19" s="3" customFormat="1" ht="13" customHeight="1">
      <c r="B351" s="1"/>
      <c r="C351" s="2" t="s">
        <v>8</v>
      </c>
      <c r="D351" s="1">
        <v>1</v>
      </c>
      <c r="E351" s="1"/>
      <c r="F351" s="63">
        <v>0</v>
      </c>
      <c r="G351" s="25"/>
      <c r="H351" s="49">
        <f>D351*F351</f>
        <v>0</v>
      </c>
      <c r="I351" s="7"/>
      <c r="J351" s="8"/>
      <c r="K351" s="172"/>
      <c r="L351" s="198"/>
      <c r="M351" s="173"/>
      <c r="N351" s="6"/>
      <c r="O351" s="6"/>
      <c r="P351" s="8"/>
      <c r="Q351" s="6"/>
      <c r="R351" s="6"/>
      <c r="S351" s="4"/>
    </row>
    <row r="352" spans="1:19" ht="13" customHeight="1">
      <c r="F352" s="29"/>
      <c r="H352" s="47">
        <f>SUM(H347:H351)</f>
        <v>0</v>
      </c>
      <c r="J352" s="9"/>
      <c r="K352" s="168"/>
      <c r="L352" s="196"/>
      <c r="M352" s="169"/>
      <c r="P352" s="9"/>
      <c r="Q352" s="4"/>
      <c r="R352" s="4"/>
      <c r="S352" s="4"/>
    </row>
    <row r="353" spans="1:15" ht="13" customHeight="1">
      <c r="F353" s="77"/>
      <c r="H353" s="47"/>
    </row>
    <row r="354" spans="1:15" ht="13" customHeight="1">
      <c r="D354" s="2" t="s">
        <v>44</v>
      </c>
      <c r="F354" s="25" t="s">
        <v>45</v>
      </c>
      <c r="H354" s="47"/>
    </row>
    <row r="355" spans="1:15" s="115" customFormat="1" ht="13" customHeight="1">
      <c r="A355" s="109" t="s">
        <v>65</v>
      </c>
      <c r="B355" s="109"/>
      <c r="C355" s="109"/>
      <c r="D355" s="109"/>
      <c r="E355" s="109"/>
      <c r="F355" s="117"/>
      <c r="G355" s="110"/>
      <c r="H355" s="118"/>
      <c r="I355" s="112"/>
      <c r="J355" s="111"/>
      <c r="K355" s="111"/>
      <c r="L355" s="205"/>
      <c r="M355" s="111"/>
      <c r="N355" s="111" t="s">
        <v>0</v>
      </c>
      <c r="O355" s="119">
        <f>H363</f>
        <v>0</v>
      </c>
    </row>
    <row r="356" spans="1:15" ht="13" customHeight="1">
      <c r="B356" s="2">
        <f t="shared" ref="B356:D362" si="60">B213</f>
        <v>0</v>
      </c>
      <c r="C356" s="2" t="str">
        <f t="shared" si="60"/>
        <v>(</v>
      </c>
      <c r="D356" s="2">
        <f t="shared" si="60"/>
        <v>1</v>
      </c>
      <c r="E356" s="1"/>
      <c r="F356" s="77">
        <f t="shared" ref="F356:F362" si="61">F213*$N$4</f>
        <v>0</v>
      </c>
      <c r="H356" s="47">
        <f t="shared" ref="H356:H362" si="62">D356*F356</f>
        <v>0</v>
      </c>
    </row>
    <row r="357" spans="1:15" ht="13" customHeight="1">
      <c r="B357" s="2">
        <f t="shared" si="60"/>
        <v>0</v>
      </c>
      <c r="C357" s="2" t="str">
        <f t="shared" si="60"/>
        <v>(</v>
      </c>
      <c r="D357" s="2">
        <f t="shared" si="60"/>
        <v>1</v>
      </c>
      <c r="E357" s="1"/>
      <c r="F357" s="77">
        <f t="shared" si="61"/>
        <v>0</v>
      </c>
      <c r="H357" s="47">
        <f t="shared" si="62"/>
        <v>0</v>
      </c>
    </row>
    <row r="358" spans="1:15" ht="13" customHeight="1">
      <c r="B358" s="2">
        <f t="shared" si="60"/>
        <v>0</v>
      </c>
      <c r="C358" s="2" t="str">
        <f t="shared" si="60"/>
        <v>(</v>
      </c>
      <c r="D358" s="2">
        <f t="shared" si="60"/>
        <v>1</v>
      </c>
      <c r="E358" s="1"/>
      <c r="F358" s="77">
        <f t="shared" si="61"/>
        <v>0</v>
      </c>
      <c r="H358" s="47">
        <f t="shared" si="62"/>
        <v>0</v>
      </c>
    </row>
    <row r="359" spans="1:15" ht="13" customHeight="1">
      <c r="B359" s="2">
        <f t="shared" si="60"/>
        <v>0</v>
      </c>
      <c r="C359" s="2" t="str">
        <f t="shared" si="60"/>
        <v>(</v>
      </c>
      <c r="D359" s="2">
        <f t="shared" si="60"/>
        <v>1</v>
      </c>
      <c r="E359" s="1"/>
      <c r="F359" s="77">
        <f t="shared" si="61"/>
        <v>0</v>
      </c>
      <c r="H359" s="47">
        <f t="shared" si="62"/>
        <v>0</v>
      </c>
    </row>
    <row r="360" spans="1:15" ht="13" customHeight="1">
      <c r="B360" s="2">
        <f t="shared" si="60"/>
        <v>0</v>
      </c>
      <c r="C360" s="2" t="str">
        <f t="shared" si="60"/>
        <v>(</v>
      </c>
      <c r="D360" s="2">
        <f t="shared" si="60"/>
        <v>1</v>
      </c>
      <c r="E360" s="1"/>
      <c r="F360" s="77">
        <f t="shared" si="61"/>
        <v>0</v>
      </c>
      <c r="H360" s="47">
        <f t="shared" si="62"/>
        <v>0</v>
      </c>
    </row>
    <row r="361" spans="1:15" ht="13" customHeight="1">
      <c r="B361" s="2">
        <f t="shared" si="60"/>
        <v>0</v>
      </c>
      <c r="C361" s="2" t="str">
        <f t="shared" si="60"/>
        <v>(</v>
      </c>
      <c r="D361" s="2">
        <f t="shared" si="60"/>
        <v>1</v>
      </c>
      <c r="E361" s="1"/>
      <c r="F361" s="77">
        <f t="shared" si="61"/>
        <v>0</v>
      </c>
      <c r="H361" s="47">
        <f t="shared" si="62"/>
        <v>0</v>
      </c>
    </row>
    <row r="362" spans="1:15" ht="13" customHeight="1">
      <c r="B362" s="2">
        <f t="shared" si="60"/>
        <v>0</v>
      </c>
      <c r="C362" s="2" t="str">
        <f t="shared" si="60"/>
        <v>(</v>
      </c>
      <c r="D362" s="2">
        <f t="shared" si="60"/>
        <v>1</v>
      </c>
      <c r="E362" s="1"/>
      <c r="F362" s="77">
        <f t="shared" si="61"/>
        <v>0</v>
      </c>
      <c r="H362" s="50">
        <f t="shared" si="62"/>
        <v>0</v>
      </c>
    </row>
    <row r="363" spans="1:15" ht="13" customHeight="1">
      <c r="F363" s="77"/>
      <c r="H363" s="47">
        <f>SUM(H356:H362)</f>
        <v>0</v>
      </c>
    </row>
    <row r="364" spans="1:15" ht="13" customHeight="1">
      <c r="F364" s="77"/>
      <c r="H364" s="47"/>
    </row>
    <row r="365" spans="1:15" ht="13" customHeight="1">
      <c r="D365" s="2" t="s">
        <v>44</v>
      </c>
      <c r="F365" s="25" t="s">
        <v>45</v>
      </c>
      <c r="H365" s="47"/>
    </row>
    <row r="366" spans="1:15" s="115" customFormat="1" ht="13" customHeight="1">
      <c r="A366" s="109" t="s">
        <v>64</v>
      </c>
      <c r="B366" s="109"/>
      <c r="C366" s="109"/>
      <c r="D366" s="109"/>
      <c r="E366" s="109"/>
      <c r="F366" s="117"/>
      <c r="G366" s="110"/>
      <c r="H366" s="118"/>
      <c r="I366" s="112"/>
      <c r="J366" s="111"/>
      <c r="K366" s="111"/>
      <c r="L366" s="205"/>
      <c r="M366" s="111"/>
      <c r="N366" s="111" t="s">
        <v>0</v>
      </c>
      <c r="O366" s="119">
        <f>H370</f>
        <v>0</v>
      </c>
    </row>
    <row r="367" spans="1:15" ht="13" customHeight="1">
      <c r="B367" s="2">
        <f t="shared" ref="B367:D369" si="63">B224</f>
        <v>0</v>
      </c>
      <c r="C367" s="2" t="str">
        <f t="shared" si="63"/>
        <v>(</v>
      </c>
      <c r="D367" s="2">
        <f t="shared" si="63"/>
        <v>1</v>
      </c>
      <c r="E367" s="64"/>
      <c r="F367" s="77">
        <f>F224*$N$4</f>
        <v>0</v>
      </c>
      <c r="H367" s="47">
        <f>D367*F367</f>
        <v>0</v>
      </c>
      <c r="K367" s="2"/>
      <c r="M367" s="2"/>
    </row>
    <row r="368" spans="1:15" ht="13" customHeight="1">
      <c r="B368" s="2">
        <f t="shared" si="63"/>
        <v>0</v>
      </c>
      <c r="C368" s="2" t="str">
        <f t="shared" si="63"/>
        <v>(</v>
      </c>
      <c r="D368" s="2">
        <f t="shared" si="63"/>
        <v>1</v>
      </c>
      <c r="E368" s="64"/>
      <c r="F368" s="77">
        <f>F225*$N$4</f>
        <v>0</v>
      </c>
      <c r="H368" s="47">
        <f>D368*F368</f>
        <v>0</v>
      </c>
      <c r="K368" s="2"/>
      <c r="M368" s="2"/>
    </row>
    <row r="369" spans="1:16" ht="13" customHeight="1">
      <c r="B369" s="2">
        <f t="shared" si="63"/>
        <v>0</v>
      </c>
      <c r="C369" s="2" t="str">
        <f t="shared" si="63"/>
        <v>(</v>
      </c>
      <c r="D369" s="2">
        <f t="shared" si="63"/>
        <v>1</v>
      </c>
      <c r="E369" s="64"/>
      <c r="F369" s="77">
        <f>F226*$N$4</f>
        <v>0</v>
      </c>
      <c r="H369" s="50">
        <f>D369*F369</f>
        <v>0</v>
      </c>
      <c r="K369" s="2"/>
      <c r="M369" s="2"/>
    </row>
    <row r="370" spans="1:16" ht="13" customHeight="1">
      <c r="F370" s="77"/>
      <c r="H370" s="47">
        <f>SUM(H367:H369)</f>
        <v>0</v>
      </c>
    </row>
    <row r="371" spans="1:16" ht="13" customHeight="1">
      <c r="F371" s="77"/>
      <c r="H371" s="47"/>
    </row>
    <row r="372" spans="1:16" s="115" customFormat="1" ht="13" customHeight="1">
      <c r="A372" s="109" t="s">
        <v>63</v>
      </c>
      <c r="B372" s="109"/>
      <c r="C372" s="109"/>
      <c r="D372" s="109"/>
      <c r="E372" s="109"/>
      <c r="F372" s="117"/>
      <c r="G372" s="110"/>
      <c r="H372" s="118"/>
      <c r="I372" s="112"/>
      <c r="J372" s="111"/>
      <c r="K372" s="111"/>
      <c r="L372" s="205"/>
      <c r="M372" s="111"/>
      <c r="N372" s="111" t="s">
        <v>0</v>
      </c>
      <c r="O372" s="119">
        <f>H376</f>
        <v>0</v>
      </c>
    </row>
    <row r="373" spans="1:16" ht="13" customHeight="1">
      <c r="B373" s="2">
        <f t="shared" ref="B373:D375" si="64">B230</f>
        <v>0</v>
      </c>
      <c r="C373" s="2" t="str">
        <f t="shared" si="64"/>
        <v>(</v>
      </c>
      <c r="D373" s="2">
        <f t="shared" si="64"/>
        <v>1</v>
      </c>
      <c r="E373" s="1"/>
      <c r="F373" s="77">
        <f>F230*$N$4</f>
        <v>0</v>
      </c>
      <c r="H373" s="47">
        <f>D373*F373</f>
        <v>0</v>
      </c>
    </row>
    <row r="374" spans="1:16" ht="13" customHeight="1">
      <c r="B374" s="2">
        <f t="shared" si="64"/>
        <v>0</v>
      </c>
      <c r="C374" s="2" t="str">
        <f t="shared" si="64"/>
        <v>(</v>
      </c>
      <c r="D374" s="2">
        <f t="shared" si="64"/>
        <v>1</v>
      </c>
      <c r="E374" s="1"/>
      <c r="F374" s="77">
        <f>F231*$N$4</f>
        <v>0</v>
      </c>
      <c r="H374" s="47">
        <f>D374*F374</f>
        <v>0</v>
      </c>
    </row>
    <row r="375" spans="1:16" ht="13" customHeight="1">
      <c r="B375" s="2">
        <f t="shared" si="64"/>
        <v>0</v>
      </c>
      <c r="C375" s="2" t="str">
        <f t="shared" si="64"/>
        <v>(</v>
      </c>
      <c r="D375" s="2">
        <f t="shared" si="64"/>
        <v>1</v>
      </c>
      <c r="E375" s="1"/>
      <c r="F375" s="77">
        <f>F232*$N$4</f>
        <v>0</v>
      </c>
      <c r="H375" s="50">
        <f>D375*F375</f>
        <v>0</v>
      </c>
    </row>
    <row r="376" spans="1:16" ht="13" customHeight="1">
      <c r="F376" s="77"/>
      <c r="H376" s="47">
        <f>SUM(H373:H375)</f>
        <v>0</v>
      </c>
    </row>
    <row r="377" spans="1:16" ht="12.75" customHeight="1">
      <c r="D377" s="2" t="s">
        <v>44</v>
      </c>
      <c r="F377" s="25" t="s">
        <v>45</v>
      </c>
      <c r="H377" s="47"/>
    </row>
    <row r="378" spans="1:16" s="115" customFormat="1" ht="12.75" customHeight="1">
      <c r="A378" s="109" t="s">
        <v>62</v>
      </c>
      <c r="B378" s="109"/>
      <c r="C378" s="109"/>
      <c r="D378" s="109"/>
      <c r="E378" s="109"/>
      <c r="F378" s="117"/>
      <c r="G378" s="110"/>
      <c r="H378" s="118"/>
      <c r="I378" s="112"/>
      <c r="J378" s="111"/>
      <c r="K378" s="111"/>
      <c r="L378" s="205"/>
      <c r="M378" s="111"/>
      <c r="N378" s="111" t="s">
        <v>0</v>
      </c>
      <c r="O378" s="119">
        <f>H390</f>
        <v>0</v>
      </c>
      <c r="P378" s="114"/>
    </row>
    <row r="379" spans="1:16" ht="12.75" customHeight="1">
      <c r="B379" s="2">
        <f t="shared" ref="B379:D389" si="65">B236</f>
        <v>0</v>
      </c>
      <c r="C379" s="2" t="str">
        <f t="shared" si="65"/>
        <v>(</v>
      </c>
      <c r="D379" s="2">
        <f t="shared" si="65"/>
        <v>1</v>
      </c>
      <c r="E379" s="1"/>
      <c r="F379" s="77">
        <f t="shared" ref="F379:F389" si="66">F236*$N$4</f>
        <v>0</v>
      </c>
      <c r="G379" s="79"/>
      <c r="H379" s="47">
        <f t="shared" ref="H379:H389" si="67">D379*F379</f>
        <v>0</v>
      </c>
      <c r="K379" s="2"/>
      <c r="M379" s="2"/>
    </row>
    <row r="380" spans="1:16" ht="13" customHeight="1">
      <c r="B380" s="2">
        <f t="shared" si="65"/>
        <v>0</v>
      </c>
      <c r="C380" s="2" t="str">
        <f t="shared" si="65"/>
        <v>(</v>
      </c>
      <c r="D380" s="2">
        <f t="shared" si="65"/>
        <v>1</v>
      </c>
      <c r="E380" s="1"/>
      <c r="F380" s="77">
        <f t="shared" si="66"/>
        <v>0</v>
      </c>
      <c r="G380" s="79"/>
      <c r="H380" s="47">
        <f t="shared" si="67"/>
        <v>0</v>
      </c>
      <c r="N380" s="6"/>
    </row>
    <row r="381" spans="1:16" ht="13" customHeight="1">
      <c r="B381" s="2">
        <f t="shared" si="65"/>
        <v>0</v>
      </c>
      <c r="C381" s="2" t="str">
        <f t="shared" si="65"/>
        <v>(</v>
      </c>
      <c r="D381" s="2">
        <f t="shared" si="65"/>
        <v>1</v>
      </c>
      <c r="E381" s="1"/>
      <c r="F381" s="77">
        <f t="shared" si="66"/>
        <v>0</v>
      </c>
      <c r="G381" s="79"/>
      <c r="H381" s="47">
        <f t="shared" si="67"/>
        <v>0</v>
      </c>
      <c r="N381" s="6"/>
    </row>
    <row r="382" spans="1:16" ht="13" customHeight="1">
      <c r="B382" s="2">
        <f t="shared" si="65"/>
        <v>0</v>
      </c>
      <c r="C382" s="2" t="str">
        <f t="shared" si="65"/>
        <v>(</v>
      </c>
      <c r="D382" s="2">
        <f t="shared" si="65"/>
        <v>1</v>
      </c>
      <c r="E382" s="1"/>
      <c r="F382" s="77">
        <f t="shared" si="66"/>
        <v>0</v>
      </c>
      <c r="G382" s="79"/>
      <c r="H382" s="47">
        <f t="shared" si="67"/>
        <v>0</v>
      </c>
      <c r="N382" s="6"/>
    </row>
    <row r="383" spans="1:16" ht="13" customHeight="1">
      <c r="B383" s="2">
        <f t="shared" si="65"/>
        <v>0</v>
      </c>
      <c r="C383" s="2" t="str">
        <f t="shared" si="65"/>
        <v>(</v>
      </c>
      <c r="D383" s="2">
        <f t="shared" si="65"/>
        <v>1</v>
      </c>
      <c r="E383" s="1"/>
      <c r="F383" s="77">
        <f t="shared" si="66"/>
        <v>0</v>
      </c>
      <c r="G383" s="79"/>
      <c r="H383" s="47">
        <f t="shared" si="67"/>
        <v>0</v>
      </c>
      <c r="N383" s="6"/>
    </row>
    <row r="384" spans="1:16" ht="13" customHeight="1">
      <c r="B384" s="2">
        <f t="shared" si="65"/>
        <v>0</v>
      </c>
      <c r="C384" s="2" t="str">
        <f t="shared" si="65"/>
        <v>(</v>
      </c>
      <c r="D384" s="2">
        <f t="shared" si="65"/>
        <v>1</v>
      </c>
      <c r="E384" s="1"/>
      <c r="F384" s="77">
        <f t="shared" si="66"/>
        <v>0</v>
      </c>
      <c r="G384" s="79"/>
      <c r="H384" s="47">
        <f t="shared" si="67"/>
        <v>0</v>
      </c>
      <c r="N384" s="6"/>
    </row>
    <row r="385" spans="1:15" ht="13" customHeight="1">
      <c r="B385" s="2">
        <f t="shared" si="65"/>
        <v>0</v>
      </c>
      <c r="C385" s="2" t="str">
        <f t="shared" si="65"/>
        <v>(</v>
      </c>
      <c r="D385" s="2">
        <f t="shared" si="65"/>
        <v>1</v>
      </c>
      <c r="E385" s="1"/>
      <c r="F385" s="77">
        <f t="shared" si="66"/>
        <v>0</v>
      </c>
      <c r="G385" s="79"/>
      <c r="H385" s="47">
        <f t="shared" si="67"/>
        <v>0</v>
      </c>
      <c r="N385" s="6"/>
    </row>
    <row r="386" spans="1:15" ht="13" customHeight="1">
      <c r="B386" s="109" t="str">
        <f t="shared" si="65"/>
        <v>Animal Per Diems</v>
      </c>
      <c r="C386" s="2" t="str">
        <f t="shared" si="65"/>
        <v>(</v>
      </c>
      <c r="D386" s="2">
        <f t="shared" si="65"/>
        <v>1</v>
      </c>
      <c r="E386" s="1"/>
      <c r="F386" s="77">
        <f t="shared" si="66"/>
        <v>0</v>
      </c>
      <c r="G386" s="79"/>
      <c r="H386" s="47">
        <f t="shared" si="67"/>
        <v>0</v>
      </c>
      <c r="N386" s="6"/>
      <c r="O386" s="39"/>
    </row>
    <row r="387" spans="1:15" ht="13" customHeight="1">
      <c r="B387" s="109" t="str">
        <f t="shared" si="65"/>
        <v>Participant Costs</v>
      </c>
      <c r="C387" s="2" t="str">
        <f t="shared" si="65"/>
        <v>(</v>
      </c>
      <c r="D387" s="2">
        <f t="shared" si="65"/>
        <v>1</v>
      </c>
      <c r="E387" s="1"/>
      <c r="F387" s="77">
        <f t="shared" si="66"/>
        <v>0</v>
      </c>
      <c r="G387" s="79"/>
      <c r="H387" s="47">
        <f t="shared" si="67"/>
        <v>0</v>
      </c>
      <c r="N387" s="6"/>
    </row>
    <row r="388" spans="1:15" ht="13" customHeight="1">
      <c r="B388" s="109" t="str">
        <f>B245</f>
        <v xml:space="preserve">Tuition </v>
      </c>
      <c r="C388" s="2" t="str">
        <f t="shared" si="65"/>
        <v>(</v>
      </c>
      <c r="D388" s="2">
        <f t="shared" si="65"/>
        <v>1</v>
      </c>
      <c r="E388" s="1"/>
      <c r="F388" s="77">
        <f t="shared" si="66"/>
        <v>0</v>
      </c>
      <c r="G388" s="79"/>
      <c r="H388" s="47">
        <f t="shared" si="67"/>
        <v>0</v>
      </c>
      <c r="N388" s="6"/>
    </row>
    <row r="389" spans="1:15" ht="13" customHeight="1">
      <c r="B389" s="109" t="str">
        <f>B246</f>
        <v>Patient Care Cost</v>
      </c>
      <c r="C389" s="2" t="str">
        <f t="shared" si="65"/>
        <v>(</v>
      </c>
      <c r="D389" s="2">
        <f t="shared" si="65"/>
        <v>1</v>
      </c>
      <c r="E389" s="1"/>
      <c r="F389" s="77">
        <f t="shared" si="66"/>
        <v>0</v>
      </c>
      <c r="G389" s="79"/>
      <c r="H389" s="50">
        <f t="shared" si="67"/>
        <v>0</v>
      </c>
      <c r="N389" s="6"/>
    </row>
    <row r="390" spans="1:15" ht="13" customHeight="1">
      <c r="F390" s="77"/>
      <c r="H390" s="47">
        <f>SUM(H379:H389)</f>
        <v>0</v>
      </c>
      <c r="O390" s="6"/>
    </row>
    <row r="391" spans="1:15" ht="13" customHeight="1">
      <c r="A391" s="3"/>
      <c r="B391" s="3"/>
      <c r="C391" s="3"/>
      <c r="D391" s="3"/>
      <c r="E391" s="3"/>
      <c r="F391" s="80"/>
      <c r="G391" s="5"/>
      <c r="H391" s="47"/>
      <c r="I391" s="7"/>
      <c r="J391" s="6"/>
      <c r="K391" s="6"/>
      <c r="L391" s="189"/>
      <c r="M391" s="6"/>
      <c r="N391" s="6"/>
    </row>
    <row r="392" spans="1:15" s="115" customFormat="1" ht="13" customHeight="1">
      <c r="A392" s="109" t="s">
        <v>61</v>
      </c>
      <c r="B392" s="109"/>
      <c r="C392" s="109"/>
      <c r="D392" s="109"/>
      <c r="E392" s="109"/>
      <c r="F392" s="110"/>
      <c r="G392" s="110"/>
      <c r="H392" s="119"/>
      <c r="I392" s="112"/>
      <c r="J392" s="111"/>
      <c r="K392" s="111"/>
      <c r="L392" s="205"/>
      <c r="M392" s="111"/>
      <c r="N392" s="111" t="s">
        <v>0</v>
      </c>
      <c r="O392" s="119">
        <f>H397+H403+H409</f>
        <v>0</v>
      </c>
    </row>
    <row r="393" spans="1:15" ht="13" customHeight="1">
      <c r="H393" s="47"/>
      <c r="I393" s="7"/>
      <c r="J393" s="6"/>
      <c r="K393" s="6"/>
      <c r="L393" s="189"/>
      <c r="M393" s="6"/>
      <c r="N393" s="6"/>
    </row>
    <row r="394" spans="1:15" ht="13" customHeight="1">
      <c r="A394" s="2" t="str">
        <f>A108</f>
        <v>Subcontract 1</v>
      </c>
      <c r="H394" s="47"/>
      <c r="I394" s="7"/>
      <c r="J394" s="6"/>
      <c r="K394" s="6"/>
      <c r="L394" s="189"/>
      <c r="M394" s="6"/>
      <c r="N394" s="6"/>
    </row>
    <row r="395" spans="1:15" ht="13" customHeight="1">
      <c r="B395" s="4" t="s">
        <v>9</v>
      </c>
      <c r="E395" s="4"/>
      <c r="F395" s="9"/>
      <c r="G395" s="4"/>
      <c r="H395" s="53">
        <v>0</v>
      </c>
      <c r="I395" s="4"/>
      <c r="J395" s="2"/>
      <c r="K395" s="2"/>
      <c r="M395" s="2"/>
      <c r="N395" s="2"/>
      <c r="O395" s="2"/>
    </row>
    <row r="396" spans="1:15" ht="13" customHeight="1">
      <c r="A396" s="3"/>
      <c r="B396" s="4" t="s">
        <v>51</v>
      </c>
      <c r="F396" s="9"/>
      <c r="G396" s="70"/>
      <c r="H396" s="52">
        <v>0</v>
      </c>
      <c r="I396" s="4"/>
      <c r="J396" s="2"/>
      <c r="K396" s="2"/>
      <c r="M396" s="2"/>
      <c r="N396" s="2"/>
      <c r="O396" s="2"/>
    </row>
    <row r="397" spans="1:15" ht="13" customHeight="1">
      <c r="A397" s="3"/>
      <c r="E397" s="6" t="s">
        <v>10</v>
      </c>
      <c r="F397" s="8"/>
      <c r="G397" s="2"/>
      <c r="H397" s="65">
        <f>H395+H396</f>
        <v>0</v>
      </c>
      <c r="I397" s="4"/>
      <c r="J397" s="2"/>
      <c r="K397" s="2"/>
      <c r="M397" s="2"/>
      <c r="N397" s="2"/>
      <c r="O397" s="2"/>
    </row>
    <row r="398" spans="1:15" ht="12.75" customHeight="1">
      <c r="A398" s="3"/>
      <c r="B398" s="3"/>
      <c r="C398" s="3"/>
      <c r="D398" s="3"/>
      <c r="E398" s="6" t="s">
        <v>98</v>
      </c>
      <c r="F398" s="8"/>
      <c r="G398" s="6"/>
      <c r="H398" s="65">
        <f>IF(H111+H254+H397&lt;25000,0,IF(H111+H254&gt;25000,H397,IF(H111+H254&lt;25000,H397-(25000-(H111+H254)))))</f>
        <v>0</v>
      </c>
      <c r="I398" s="4"/>
      <c r="J398" s="2"/>
      <c r="K398" s="2"/>
      <c r="M398" s="2"/>
      <c r="N398" s="2"/>
      <c r="O398" s="2"/>
    </row>
    <row r="399" spans="1:15" ht="12.75" customHeight="1">
      <c r="A399" s="3"/>
      <c r="B399" s="3"/>
      <c r="C399" s="3"/>
      <c r="D399" s="3"/>
      <c r="E399" s="6"/>
      <c r="F399" s="8"/>
      <c r="G399" s="6"/>
      <c r="H399" s="65"/>
      <c r="I399" s="4"/>
      <c r="J399" s="2"/>
      <c r="K399" s="2"/>
      <c r="M399" s="2"/>
      <c r="N399" s="2"/>
      <c r="O399" s="2"/>
    </row>
    <row r="400" spans="1:15" ht="13" customHeight="1">
      <c r="A400" s="2" t="str">
        <f>A114</f>
        <v>Subcontract 2</v>
      </c>
      <c r="H400" s="47"/>
      <c r="I400" s="7"/>
      <c r="J400" s="6"/>
      <c r="K400" s="6"/>
      <c r="L400" s="189"/>
      <c r="M400" s="6"/>
      <c r="N400" s="6"/>
    </row>
    <row r="401" spans="1:15" ht="13" customHeight="1">
      <c r="B401" s="4" t="s">
        <v>9</v>
      </c>
      <c r="E401" s="4"/>
      <c r="F401" s="9"/>
      <c r="G401" s="4"/>
      <c r="H401" s="53">
        <v>0</v>
      </c>
      <c r="I401" s="4"/>
      <c r="J401" s="2"/>
      <c r="K401" s="2"/>
      <c r="M401" s="2"/>
      <c r="N401" s="2"/>
      <c r="O401" s="2"/>
    </row>
    <row r="402" spans="1:15" ht="13" customHeight="1">
      <c r="A402" s="3"/>
      <c r="B402" s="4" t="s">
        <v>51</v>
      </c>
      <c r="F402" s="9"/>
      <c r="G402" s="70"/>
      <c r="H402" s="52">
        <v>0</v>
      </c>
      <c r="I402" s="4"/>
      <c r="J402" s="2"/>
      <c r="K402" s="2"/>
      <c r="M402" s="2"/>
      <c r="N402" s="2"/>
      <c r="O402" s="2"/>
    </row>
    <row r="403" spans="1:15" ht="13" customHeight="1">
      <c r="A403" s="3"/>
      <c r="E403" s="6" t="s">
        <v>10</v>
      </c>
      <c r="F403" s="8"/>
      <c r="G403" s="2"/>
      <c r="H403" s="65">
        <f>H401+H402</f>
        <v>0</v>
      </c>
      <c r="I403" s="4"/>
      <c r="J403" s="2"/>
      <c r="K403" s="2"/>
      <c r="M403" s="2"/>
      <c r="N403" s="2"/>
      <c r="O403" s="2"/>
    </row>
    <row r="404" spans="1:15" ht="12.75" customHeight="1">
      <c r="A404" s="3"/>
      <c r="B404" s="3"/>
      <c r="C404" s="3"/>
      <c r="D404" s="3"/>
      <c r="E404" s="6" t="s">
        <v>98</v>
      </c>
      <c r="F404" s="8"/>
      <c r="G404" s="6"/>
      <c r="H404" s="65">
        <f>IF(H117+H260+H403&lt;25000,0,IF(H117+H260&gt;25000,H403,IF(H117+H260&lt;25000,H403-(25000-(H117+H260)))))</f>
        <v>0</v>
      </c>
      <c r="I404" s="4"/>
      <c r="J404" s="2"/>
      <c r="K404" s="2"/>
      <c r="M404" s="2"/>
      <c r="N404" s="2"/>
      <c r="O404" s="2"/>
    </row>
    <row r="405" spans="1:15" ht="12.75" customHeight="1">
      <c r="A405" s="3"/>
      <c r="B405" s="3"/>
      <c r="C405" s="3"/>
      <c r="D405" s="3"/>
      <c r="E405" s="6"/>
      <c r="F405" s="8"/>
      <c r="G405" s="6"/>
      <c r="H405" s="65"/>
      <c r="I405" s="4"/>
      <c r="J405" s="2"/>
      <c r="K405" s="2"/>
      <c r="M405" s="2"/>
      <c r="N405" s="2"/>
      <c r="O405" s="2"/>
    </row>
    <row r="406" spans="1:15" ht="13" customHeight="1">
      <c r="A406" s="2" t="str">
        <f>A120</f>
        <v>Subcontract 3</v>
      </c>
      <c r="H406" s="47"/>
      <c r="I406" s="7"/>
      <c r="J406" s="6"/>
      <c r="K406" s="6"/>
      <c r="L406" s="189"/>
      <c r="M406" s="6"/>
      <c r="N406" s="6"/>
    </row>
    <row r="407" spans="1:15" ht="13" customHeight="1">
      <c r="B407" s="4" t="s">
        <v>9</v>
      </c>
      <c r="E407" s="4"/>
      <c r="F407" s="9"/>
      <c r="G407" s="4"/>
      <c r="H407" s="53">
        <v>0</v>
      </c>
      <c r="I407" s="4"/>
      <c r="J407" s="2"/>
      <c r="K407" s="2"/>
      <c r="M407" s="2"/>
      <c r="N407" s="2"/>
      <c r="O407" s="2"/>
    </row>
    <row r="408" spans="1:15" ht="13" customHeight="1">
      <c r="A408" s="3"/>
      <c r="B408" s="4" t="s">
        <v>51</v>
      </c>
      <c r="F408" s="9"/>
      <c r="G408" s="70"/>
      <c r="H408" s="52">
        <v>0</v>
      </c>
      <c r="I408" s="4"/>
      <c r="J408" s="2"/>
      <c r="K408" s="2"/>
      <c r="M408" s="2"/>
      <c r="N408" s="2"/>
      <c r="O408" s="2"/>
    </row>
    <row r="409" spans="1:15" ht="13" customHeight="1">
      <c r="A409" s="3"/>
      <c r="E409" s="6" t="s">
        <v>10</v>
      </c>
      <c r="F409" s="8"/>
      <c r="G409" s="2"/>
      <c r="H409" s="65">
        <f>H407+H408</f>
        <v>0</v>
      </c>
      <c r="I409" s="4"/>
      <c r="J409" s="2"/>
      <c r="K409" s="2"/>
      <c r="M409" s="2"/>
      <c r="N409" s="2"/>
      <c r="O409" s="2"/>
    </row>
    <row r="410" spans="1:15" ht="12.75" customHeight="1">
      <c r="A410" s="3"/>
      <c r="B410" s="3"/>
      <c r="C410" s="3"/>
      <c r="D410" s="3"/>
      <c r="E410" s="6" t="s">
        <v>98</v>
      </c>
      <c r="F410" s="8"/>
      <c r="G410" s="6"/>
      <c r="H410" s="65">
        <f>IF(H123+H266+H409&lt;25000,0,IF(H123+H266&gt;25000,H409,IF(H123+H266&lt;25000,H409-(25000-(H123+H266)))))</f>
        <v>0</v>
      </c>
      <c r="I410" s="4"/>
      <c r="J410" s="2"/>
      <c r="K410" s="2"/>
      <c r="M410" s="2"/>
      <c r="N410" s="2"/>
      <c r="O410" s="2"/>
    </row>
    <row r="411" spans="1:15" s="54" customFormat="1" ht="12.75" customHeight="1" thickBot="1">
      <c r="F411" s="75"/>
      <c r="G411" s="75"/>
      <c r="H411" s="81"/>
      <c r="I411" s="76"/>
      <c r="J411" s="71"/>
      <c r="K411" s="71"/>
      <c r="L411" s="200"/>
      <c r="M411" s="71"/>
      <c r="N411" s="71"/>
      <c r="O411" s="71"/>
    </row>
    <row r="412" spans="1:15" ht="13" customHeight="1">
      <c r="H412" s="47"/>
    </row>
    <row r="413" spans="1:15" s="115" customFormat="1" ht="13" customHeight="1">
      <c r="A413" s="111" t="s">
        <v>28</v>
      </c>
      <c r="E413" s="111"/>
      <c r="F413" s="120"/>
      <c r="G413" s="120"/>
      <c r="H413" s="118"/>
      <c r="I413" s="112"/>
      <c r="J413" s="111"/>
      <c r="K413" s="111"/>
      <c r="L413" s="205"/>
      <c r="M413" s="111"/>
      <c r="N413" s="111"/>
      <c r="O413" s="111"/>
    </row>
    <row r="414" spans="1:15" ht="13" customHeight="1">
      <c r="A414" s="4" t="s">
        <v>12</v>
      </c>
      <c r="E414" s="4">
        <f>K321+K337</f>
        <v>0</v>
      </c>
      <c r="F414" s="69"/>
      <c r="G414" s="69"/>
      <c r="H414" s="47"/>
    </row>
    <row r="415" spans="1:15" s="3" customFormat="1" ht="13" customHeight="1">
      <c r="A415" s="4" t="s">
        <v>13</v>
      </c>
      <c r="B415" s="2"/>
      <c r="C415" s="2"/>
      <c r="D415" s="2"/>
      <c r="E415" s="4">
        <f>M321+M337</f>
        <v>0</v>
      </c>
      <c r="F415" s="69"/>
      <c r="G415" s="69"/>
      <c r="H415" s="47"/>
      <c r="I415" s="28"/>
      <c r="J415" s="4"/>
      <c r="K415" s="4"/>
      <c r="L415" s="142"/>
      <c r="M415" s="4"/>
      <c r="N415" s="4"/>
      <c r="O415" s="4"/>
    </row>
    <row r="416" spans="1:15" s="3" customFormat="1" ht="13" customHeight="1">
      <c r="A416" s="4"/>
      <c r="B416" s="2" t="s">
        <v>14</v>
      </c>
      <c r="C416" s="2"/>
      <c r="D416" s="2"/>
      <c r="E416" s="2"/>
      <c r="F416" s="25"/>
      <c r="G416" s="25"/>
      <c r="H416" s="47">
        <f>E414+E415</f>
        <v>0</v>
      </c>
      <c r="I416" s="28"/>
      <c r="J416" s="4"/>
      <c r="K416" s="4"/>
      <c r="L416" s="142"/>
      <c r="M416" s="4"/>
      <c r="N416" s="4"/>
      <c r="O416" s="4"/>
    </row>
    <row r="417" spans="1:16" ht="13" customHeight="1">
      <c r="A417" s="4" t="s">
        <v>15</v>
      </c>
      <c r="E417" s="4"/>
      <c r="F417" s="69"/>
      <c r="G417" s="69"/>
      <c r="H417" s="47">
        <f>O340</f>
        <v>0</v>
      </c>
    </row>
    <row r="418" spans="1:16" ht="13" customHeight="1">
      <c r="A418" s="4" t="s">
        <v>16</v>
      </c>
      <c r="E418" s="4"/>
      <c r="F418" s="69"/>
      <c r="G418" s="69"/>
      <c r="H418" s="47">
        <f>O346</f>
        <v>0</v>
      </c>
    </row>
    <row r="419" spans="1:16" ht="13" customHeight="1">
      <c r="A419" s="4" t="s">
        <v>17</v>
      </c>
      <c r="E419" s="4"/>
      <c r="F419" s="69"/>
      <c r="G419" s="69"/>
      <c r="H419" s="47">
        <f>O355</f>
        <v>0</v>
      </c>
    </row>
    <row r="420" spans="1:16" ht="13" customHeight="1">
      <c r="A420" s="4" t="s">
        <v>18</v>
      </c>
      <c r="E420" s="4"/>
      <c r="F420" s="69"/>
      <c r="G420" s="69"/>
      <c r="H420" s="47">
        <f>O366</f>
        <v>0</v>
      </c>
    </row>
    <row r="421" spans="1:16" ht="13" customHeight="1">
      <c r="A421" s="4" t="s">
        <v>19</v>
      </c>
      <c r="E421" s="4"/>
      <c r="F421" s="69"/>
      <c r="G421" s="69"/>
      <c r="H421" s="47">
        <f>O372</f>
        <v>0</v>
      </c>
    </row>
    <row r="422" spans="1:16" ht="13" customHeight="1">
      <c r="A422" s="4" t="s">
        <v>20</v>
      </c>
      <c r="E422" s="4"/>
      <c r="F422" s="69"/>
      <c r="G422" s="69"/>
      <c r="H422" s="50">
        <f>O378</f>
        <v>0</v>
      </c>
    </row>
    <row r="423" spans="1:16" ht="13" customHeight="1">
      <c r="A423" s="73" t="s">
        <v>21</v>
      </c>
      <c r="E423" s="4"/>
      <c r="F423" s="69"/>
      <c r="G423" s="69"/>
      <c r="H423" s="78">
        <f>SUM(H414:H422)</f>
        <v>0</v>
      </c>
    </row>
    <row r="424" spans="1:16" ht="13" customHeight="1">
      <c r="A424" s="4" t="s">
        <v>47</v>
      </c>
      <c r="E424" s="4"/>
      <c r="F424" s="69"/>
      <c r="G424" s="69"/>
      <c r="H424" s="47">
        <f>H395+H401+H407</f>
        <v>0</v>
      </c>
    </row>
    <row r="425" spans="1:16" ht="13" customHeight="1">
      <c r="A425" s="4" t="s">
        <v>48</v>
      </c>
      <c r="E425" s="4"/>
      <c r="F425" s="69"/>
      <c r="G425" s="69"/>
      <c r="H425" s="47">
        <f>H396+H402+H408</f>
        <v>0</v>
      </c>
    </row>
    <row r="426" spans="1:16" ht="13" customHeight="1">
      <c r="A426" s="4" t="s">
        <v>49</v>
      </c>
      <c r="E426" s="4"/>
      <c r="F426" s="69"/>
      <c r="G426" s="69"/>
      <c r="H426" s="50">
        <f>O392</f>
        <v>0</v>
      </c>
    </row>
    <row r="427" spans="1:16" s="3" customFormat="1" ht="13" customHeight="1">
      <c r="A427" s="6" t="s">
        <v>86</v>
      </c>
      <c r="B427" s="2"/>
      <c r="C427" s="2"/>
      <c r="D427" s="2"/>
      <c r="E427" s="6"/>
      <c r="F427" s="74"/>
      <c r="G427" s="74"/>
      <c r="H427" s="66">
        <f>H424+H423</f>
        <v>0</v>
      </c>
      <c r="I427" s="7"/>
      <c r="J427" s="6"/>
      <c r="K427" s="6"/>
      <c r="L427" s="189"/>
      <c r="M427" s="6"/>
      <c r="N427" s="6"/>
      <c r="O427" s="6"/>
      <c r="P427" s="6"/>
    </row>
    <row r="428" spans="1:16" ht="13" customHeight="1">
      <c r="A428" s="3" t="s">
        <v>85</v>
      </c>
      <c r="H428" s="67">
        <f>H427+H425</f>
        <v>0</v>
      </c>
      <c r="I428" s="7"/>
      <c r="J428" s="6"/>
      <c r="K428" s="6"/>
      <c r="L428" s="189"/>
      <c r="M428" s="6"/>
      <c r="N428" s="6"/>
      <c r="O428" s="6"/>
      <c r="P428" s="4"/>
    </row>
    <row r="429" spans="1:16" ht="13" customHeight="1">
      <c r="A429" s="227" t="s">
        <v>23</v>
      </c>
      <c r="B429" s="228"/>
      <c r="C429" s="228"/>
      <c r="D429" s="228" t="s">
        <v>24</v>
      </c>
      <c r="E429" s="229">
        <v>0.56499999999999995</v>
      </c>
      <c r="F429" s="74"/>
      <c r="G429" s="74"/>
      <c r="H429" s="68">
        <f>H431*E429</f>
        <v>0</v>
      </c>
    </row>
    <row r="430" spans="1:16" s="3" customFormat="1" ht="13" customHeight="1">
      <c r="A430" s="6" t="s">
        <v>25</v>
      </c>
      <c r="B430" s="2"/>
      <c r="C430" s="2"/>
      <c r="D430" s="2"/>
      <c r="E430" s="4"/>
      <c r="F430" s="69"/>
      <c r="G430" s="69"/>
      <c r="H430" s="65">
        <f>H428+H429</f>
        <v>0</v>
      </c>
      <c r="I430" s="28"/>
      <c r="J430" s="4"/>
      <c r="K430" s="4"/>
      <c r="L430" s="142"/>
      <c r="M430" s="4"/>
      <c r="N430" s="4"/>
      <c r="O430" s="4"/>
    </row>
    <row r="431" spans="1:16" ht="13" customHeight="1">
      <c r="A431" s="2" t="s">
        <v>26</v>
      </c>
      <c r="H431" s="47">
        <f>+H428-H421-H418-H410-H404-H398-H386-H387-H388-H389</f>
        <v>0</v>
      </c>
    </row>
    <row r="432" spans="1:16" s="54" customFormat="1" ht="13" customHeight="1" thickBot="1">
      <c r="F432" s="75"/>
      <c r="G432" s="75"/>
      <c r="H432" s="71"/>
      <c r="I432" s="76"/>
      <c r="J432" s="71"/>
      <c r="K432" s="71"/>
      <c r="L432" s="200"/>
      <c r="M432" s="71"/>
      <c r="N432" s="71"/>
      <c r="O432" s="71"/>
    </row>
    <row r="433" spans="1:22" ht="13" customHeight="1"/>
    <row r="434" spans="1:22" s="125" customFormat="1" ht="13" customHeight="1">
      <c r="A434" s="121" t="s">
        <v>60</v>
      </c>
      <c r="B434" s="121"/>
      <c r="C434" s="121"/>
      <c r="D434" s="121"/>
      <c r="E434" s="121"/>
      <c r="F434" s="122"/>
      <c r="G434" s="122"/>
      <c r="H434" s="123"/>
      <c r="I434" s="124"/>
      <c r="J434" s="123"/>
      <c r="K434" s="123"/>
      <c r="L434" s="206"/>
      <c r="M434" s="123"/>
      <c r="N434" s="123"/>
      <c r="O434" s="123"/>
    </row>
    <row r="435" spans="1:22" ht="13" customHeight="1">
      <c r="A435" s="3"/>
      <c r="B435" s="3"/>
      <c r="C435" s="3"/>
      <c r="D435" s="3"/>
      <c r="E435" s="3"/>
      <c r="F435" s="5"/>
      <c r="G435" s="5"/>
      <c r="H435" s="6"/>
      <c r="I435" s="7"/>
      <c r="J435" s="6"/>
      <c r="K435" s="6"/>
      <c r="L435" s="189"/>
      <c r="M435" s="6"/>
      <c r="N435" s="6"/>
    </row>
    <row r="436" spans="1:22" s="125" customFormat="1" ht="13" customHeight="1">
      <c r="A436" s="121" t="s">
        <v>93</v>
      </c>
      <c r="B436" s="121"/>
      <c r="C436" s="121"/>
      <c r="D436" s="121"/>
      <c r="E436" s="121"/>
      <c r="F436" s="122"/>
      <c r="G436" s="122"/>
      <c r="H436" s="123"/>
      <c r="I436" s="124"/>
      <c r="J436" s="123"/>
      <c r="K436" s="123"/>
      <c r="L436" s="206"/>
      <c r="M436" s="123"/>
      <c r="N436" s="126" t="s">
        <v>0</v>
      </c>
      <c r="O436" s="158">
        <f>N464</f>
        <v>0</v>
      </c>
      <c r="V436" s="128"/>
    </row>
    <row r="437" spans="1:22" ht="13">
      <c r="A437" s="10"/>
      <c r="B437" s="3"/>
      <c r="C437" s="3"/>
      <c r="D437" s="3"/>
      <c r="E437" s="3"/>
      <c r="F437" s="5"/>
      <c r="G437" s="5"/>
      <c r="H437" s="6"/>
      <c r="I437" s="94"/>
      <c r="J437" s="6"/>
      <c r="K437" s="6"/>
      <c r="L437" s="189"/>
      <c r="M437" s="6"/>
      <c r="N437" s="11"/>
      <c r="V437" s="9"/>
    </row>
    <row r="438" spans="1:22" ht="13" customHeight="1">
      <c r="A438" s="12"/>
      <c r="B438" s="3"/>
      <c r="C438" s="13"/>
      <c r="D438" s="3"/>
      <c r="E438" s="3"/>
      <c r="F438" s="5"/>
      <c r="G438" s="14"/>
      <c r="H438" s="15" t="s">
        <v>110</v>
      </c>
      <c r="I438" s="7" t="s">
        <v>112</v>
      </c>
      <c r="J438" s="141" t="s">
        <v>1</v>
      </c>
      <c r="K438" s="15" t="s">
        <v>2</v>
      </c>
      <c r="L438" s="191" t="s">
        <v>3</v>
      </c>
      <c r="N438" s="162"/>
    </row>
    <row r="439" spans="1:22" ht="13" customHeight="1">
      <c r="A439" s="12"/>
      <c r="B439" s="150" t="s">
        <v>4</v>
      </c>
      <c r="C439" s="24"/>
      <c r="D439" s="13" t="s">
        <v>5</v>
      </c>
      <c r="H439" s="141" t="s">
        <v>111</v>
      </c>
      <c r="I439" s="151" t="s">
        <v>113</v>
      </c>
      <c r="J439" s="141" t="s">
        <v>2</v>
      </c>
      <c r="K439" s="141" t="s">
        <v>6</v>
      </c>
      <c r="L439" s="202" t="s">
        <v>42</v>
      </c>
      <c r="M439" s="141" t="s">
        <v>3</v>
      </c>
      <c r="N439" s="141" t="s">
        <v>7</v>
      </c>
      <c r="S439" s="3"/>
    </row>
    <row r="440" spans="1:22" ht="13" customHeight="1">
      <c r="A440" s="152">
        <v>1</v>
      </c>
      <c r="B440" s="155">
        <f t="shared" ref="B440:B463" si="68">B297</f>
        <v>0</v>
      </c>
      <c r="C440" s="154"/>
      <c r="D440" s="153" t="s">
        <v>87</v>
      </c>
      <c r="E440" s="155"/>
      <c r="F440" s="156"/>
      <c r="G440" s="156"/>
      <c r="H440" s="174">
        <f t="shared" ref="H440:H463" si="69">H297</f>
        <v>0</v>
      </c>
      <c r="I440" s="175">
        <f>H440*12</f>
        <v>0</v>
      </c>
      <c r="J440" s="149">
        <f t="shared" ref="J440:J463" si="70">J297*$N$4</f>
        <v>0</v>
      </c>
      <c r="K440" s="149">
        <f>J440*H440</f>
        <v>0</v>
      </c>
      <c r="L440" s="203">
        <f t="shared" ref="L440:L463" si="71">+L297</f>
        <v>0.32650000000000001</v>
      </c>
      <c r="M440" s="149">
        <f>+K440*L440</f>
        <v>0</v>
      </c>
      <c r="N440" s="149">
        <f>+K440+M440</f>
        <v>0</v>
      </c>
      <c r="U440" s="9"/>
    </row>
    <row r="441" spans="1:22" ht="13" customHeight="1">
      <c r="A441" s="26">
        <f t="shared" ref="A441:A463" si="72">1+A440</f>
        <v>2</v>
      </c>
      <c r="B441" s="26">
        <f t="shared" si="68"/>
        <v>0</v>
      </c>
      <c r="C441" s="24"/>
      <c r="D441" s="2">
        <f t="shared" ref="D441:D463" si="73">D298</f>
        <v>0</v>
      </c>
      <c r="H441" s="144">
        <f t="shared" si="69"/>
        <v>0</v>
      </c>
      <c r="I441" s="179">
        <f t="shared" ref="I441:I463" si="74">H441*12</f>
        <v>0</v>
      </c>
      <c r="J441" s="146">
        <f t="shared" si="70"/>
        <v>0</v>
      </c>
      <c r="K441" s="47">
        <f t="shared" ref="K441:K463" si="75">J441*H441</f>
        <v>0</v>
      </c>
      <c r="L441" s="204">
        <f t="shared" si="71"/>
        <v>0</v>
      </c>
      <c r="M441" s="165">
        <f t="shared" ref="M441:M463" si="76">+K441*L441</f>
        <v>0</v>
      </c>
      <c r="N441" s="146">
        <f t="shared" ref="N441:N463" si="77">+K441+M441</f>
        <v>0</v>
      </c>
      <c r="U441" s="9"/>
    </row>
    <row r="442" spans="1:22" ht="13" customHeight="1">
      <c r="A442" s="26">
        <f t="shared" si="72"/>
        <v>3</v>
      </c>
      <c r="B442" s="26">
        <f t="shared" si="68"/>
        <v>0</v>
      </c>
      <c r="C442" s="24"/>
      <c r="D442" s="2">
        <f t="shared" si="73"/>
        <v>0</v>
      </c>
      <c r="H442" s="144">
        <f t="shared" si="69"/>
        <v>0</v>
      </c>
      <c r="I442" s="179">
        <f t="shared" si="74"/>
        <v>0</v>
      </c>
      <c r="J442" s="146">
        <f t="shared" si="70"/>
        <v>0</v>
      </c>
      <c r="K442" s="47">
        <f t="shared" si="75"/>
        <v>0</v>
      </c>
      <c r="L442" s="204">
        <f t="shared" si="71"/>
        <v>0</v>
      </c>
      <c r="M442" s="165">
        <f t="shared" si="76"/>
        <v>0</v>
      </c>
      <c r="N442" s="146">
        <f t="shared" si="77"/>
        <v>0</v>
      </c>
      <c r="P442" s="4"/>
      <c r="U442" s="9"/>
    </row>
    <row r="443" spans="1:22" ht="13" customHeight="1">
      <c r="A443" s="26">
        <f t="shared" si="72"/>
        <v>4</v>
      </c>
      <c r="B443" s="26">
        <f t="shared" si="68"/>
        <v>0</v>
      </c>
      <c r="C443" s="24"/>
      <c r="D443" s="2">
        <f t="shared" si="73"/>
        <v>0</v>
      </c>
      <c r="E443" s="25"/>
      <c r="H443" s="144">
        <f t="shared" si="69"/>
        <v>0</v>
      </c>
      <c r="I443" s="179">
        <f t="shared" si="74"/>
        <v>0</v>
      </c>
      <c r="J443" s="146">
        <f t="shared" si="70"/>
        <v>0</v>
      </c>
      <c r="K443" s="47">
        <f t="shared" si="75"/>
        <v>0</v>
      </c>
      <c r="L443" s="204">
        <f t="shared" si="71"/>
        <v>0</v>
      </c>
      <c r="M443" s="165">
        <f t="shared" si="76"/>
        <v>0</v>
      </c>
      <c r="N443" s="146">
        <f t="shared" si="77"/>
        <v>0</v>
      </c>
      <c r="U443" s="9"/>
    </row>
    <row r="444" spans="1:22" ht="13" customHeight="1">
      <c r="A444" s="26">
        <f t="shared" si="72"/>
        <v>5</v>
      </c>
      <c r="B444" s="26">
        <f t="shared" si="68"/>
        <v>0</v>
      </c>
      <c r="C444" s="24"/>
      <c r="D444" s="2">
        <f t="shared" si="73"/>
        <v>0</v>
      </c>
      <c r="H444" s="144">
        <f t="shared" si="69"/>
        <v>0</v>
      </c>
      <c r="I444" s="179">
        <f t="shared" si="74"/>
        <v>0</v>
      </c>
      <c r="J444" s="146">
        <f t="shared" si="70"/>
        <v>0</v>
      </c>
      <c r="K444" s="47">
        <f t="shared" si="75"/>
        <v>0</v>
      </c>
      <c r="L444" s="204">
        <f t="shared" si="71"/>
        <v>0</v>
      </c>
      <c r="M444" s="165">
        <f t="shared" si="76"/>
        <v>0</v>
      </c>
      <c r="N444" s="146">
        <f t="shared" si="77"/>
        <v>0</v>
      </c>
      <c r="U444" s="9"/>
    </row>
    <row r="445" spans="1:22" ht="13" customHeight="1">
      <c r="A445" s="26">
        <f t="shared" si="72"/>
        <v>6</v>
      </c>
      <c r="B445" s="26">
        <f t="shared" si="68"/>
        <v>0</v>
      </c>
      <c r="C445" s="24"/>
      <c r="D445" s="2">
        <f t="shared" si="73"/>
        <v>0</v>
      </c>
      <c r="H445" s="144">
        <f t="shared" si="69"/>
        <v>0</v>
      </c>
      <c r="I445" s="179">
        <f t="shared" si="74"/>
        <v>0</v>
      </c>
      <c r="J445" s="146">
        <f t="shared" si="70"/>
        <v>0</v>
      </c>
      <c r="K445" s="47">
        <f t="shared" si="75"/>
        <v>0</v>
      </c>
      <c r="L445" s="204">
        <f t="shared" si="71"/>
        <v>0</v>
      </c>
      <c r="M445" s="165">
        <f t="shared" si="76"/>
        <v>0</v>
      </c>
      <c r="N445" s="146">
        <f t="shared" si="77"/>
        <v>0</v>
      </c>
      <c r="U445" s="9"/>
    </row>
    <row r="446" spans="1:22" ht="13" customHeight="1">
      <c r="A446" s="26">
        <f t="shared" si="72"/>
        <v>7</v>
      </c>
      <c r="B446" s="26">
        <f t="shared" si="68"/>
        <v>0</v>
      </c>
      <c r="C446" s="24"/>
      <c r="D446" s="2">
        <f t="shared" si="73"/>
        <v>0</v>
      </c>
      <c r="H446" s="144">
        <f t="shared" si="69"/>
        <v>0</v>
      </c>
      <c r="I446" s="179">
        <f t="shared" si="74"/>
        <v>0</v>
      </c>
      <c r="J446" s="146">
        <f t="shared" si="70"/>
        <v>0</v>
      </c>
      <c r="K446" s="47">
        <f t="shared" si="75"/>
        <v>0</v>
      </c>
      <c r="L446" s="204">
        <f t="shared" si="71"/>
        <v>0</v>
      </c>
      <c r="M446" s="165">
        <f t="shared" si="76"/>
        <v>0</v>
      </c>
      <c r="N446" s="146">
        <f t="shared" si="77"/>
        <v>0</v>
      </c>
      <c r="P446" s="4"/>
      <c r="U446" s="9"/>
    </row>
    <row r="447" spans="1:22" ht="13" customHeight="1">
      <c r="A447" s="26">
        <f t="shared" si="72"/>
        <v>8</v>
      </c>
      <c r="B447" s="26">
        <f t="shared" si="68"/>
        <v>0</v>
      </c>
      <c r="C447" s="24"/>
      <c r="D447" s="2">
        <f t="shared" si="73"/>
        <v>0</v>
      </c>
      <c r="H447" s="144">
        <f t="shared" si="69"/>
        <v>0</v>
      </c>
      <c r="I447" s="179">
        <f t="shared" si="74"/>
        <v>0</v>
      </c>
      <c r="J447" s="146">
        <f t="shared" si="70"/>
        <v>0</v>
      </c>
      <c r="K447" s="47">
        <f t="shared" si="75"/>
        <v>0</v>
      </c>
      <c r="L447" s="204">
        <f t="shared" si="71"/>
        <v>0</v>
      </c>
      <c r="M447" s="165">
        <f t="shared" si="76"/>
        <v>0</v>
      </c>
      <c r="N447" s="146">
        <f t="shared" si="77"/>
        <v>0</v>
      </c>
      <c r="U447" s="9"/>
    </row>
    <row r="448" spans="1:22" ht="13" customHeight="1">
      <c r="A448" s="26">
        <f t="shared" si="72"/>
        <v>9</v>
      </c>
      <c r="B448" s="26">
        <f t="shared" si="68"/>
        <v>0</v>
      </c>
      <c r="C448" s="24"/>
      <c r="D448" s="2">
        <f t="shared" si="73"/>
        <v>0</v>
      </c>
      <c r="H448" s="144">
        <f t="shared" si="69"/>
        <v>0</v>
      </c>
      <c r="I448" s="179">
        <f t="shared" si="74"/>
        <v>0</v>
      </c>
      <c r="J448" s="146">
        <f t="shared" si="70"/>
        <v>0</v>
      </c>
      <c r="K448" s="47">
        <f t="shared" si="75"/>
        <v>0</v>
      </c>
      <c r="L448" s="204">
        <f t="shared" si="71"/>
        <v>0</v>
      </c>
      <c r="M448" s="165">
        <f t="shared" si="76"/>
        <v>0</v>
      </c>
      <c r="N448" s="146">
        <f t="shared" si="77"/>
        <v>0</v>
      </c>
    </row>
    <row r="449" spans="1:14" ht="12.65" customHeight="1">
      <c r="A449" s="26">
        <f t="shared" si="72"/>
        <v>10</v>
      </c>
      <c r="B449" s="26">
        <f t="shared" si="68"/>
        <v>0</v>
      </c>
      <c r="C449" s="24"/>
      <c r="D449" s="2">
        <f t="shared" si="73"/>
        <v>0</v>
      </c>
      <c r="H449" s="144">
        <f t="shared" si="69"/>
        <v>0</v>
      </c>
      <c r="I449" s="179">
        <f t="shared" si="74"/>
        <v>0</v>
      </c>
      <c r="J449" s="146">
        <f t="shared" si="70"/>
        <v>0</v>
      </c>
      <c r="K449" s="47">
        <f t="shared" si="75"/>
        <v>0</v>
      </c>
      <c r="L449" s="204">
        <f t="shared" si="71"/>
        <v>0</v>
      </c>
      <c r="M449" s="165">
        <f t="shared" si="76"/>
        <v>0</v>
      </c>
      <c r="N449" s="146">
        <f t="shared" si="77"/>
        <v>0</v>
      </c>
    </row>
    <row r="450" spans="1:14" ht="13" hidden="1" customHeight="1">
      <c r="A450" s="26">
        <f t="shared" si="72"/>
        <v>11</v>
      </c>
      <c r="B450" s="26">
        <f t="shared" si="68"/>
        <v>0</v>
      </c>
      <c r="C450" s="24"/>
      <c r="D450" s="2">
        <f t="shared" si="73"/>
        <v>0</v>
      </c>
      <c r="H450" s="144">
        <f t="shared" si="69"/>
        <v>0</v>
      </c>
      <c r="I450" s="179">
        <f t="shared" si="74"/>
        <v>0</v>
      </c>
      <c r="J450" s="146">
        <f t="shared" si="70"/>
        <v>0</v>
      </c>
      <c r="K450" s="47">
        <f t="shared" si="75"/>
        <v>0</v>
      </c>
      <c r="L450" s="204">
        <f t="shared" si="71"/>
        <v>0</v>
      </c>
      <c r="M450" s="165">
        <f t="shared" si="76"/>
        <v>0</v>
      </c>
      <c r="N450" s="146">
        <f t="shared" si="77"/>
        <v>0</v>
      </c>
    </row>
    <row r="451" spans="1:14" ht="13" hidden="1" customHeight="1">
      <c r="A451" s="26">
        <f t="shared" si="72"/>
        <v>12</v>
      </c>
      <c r="B451" s="26">
        <f t="shared" si="68"/>
        <v>0</v>
      </c>
      <c r="C451" s="24"/>
      <c r="D451" s="2">
        <f t="shared" si="73"/>
        <v>0</v>
      </c>
      <c r="H451" s="144">
        <f t="shared" si="69"/>
        <v>0</v>
      </c>
      <c r="I451" s="179">
        <f t="shared" si="74"/>
        <v>0</v>
      </c>
      <c r="J451" s="146">
        <f t="shared" si="70"/>
        <v>0</v>
      </c>
      <c r="K451" s="47">
        <f t="shared" si="75"/>
        <v>0</v>
      </c>
      <c r="L451" s="204">
        <f t="shared" si="71"/>
        <v>0</v>
      </c>
      <c r="M451" s="165">
        <f t="shared" si="76"/>
        <v>0</v>
      </c>
      <c r="N451" s="146">
        <f t="shared" si="77"/>
        <v>0</v>
      </c>
    </row>
    <row r="452" spans="1:14" ht="13" hidden="1" customHeight="1">
      <c r="A452" s="26">
        <f t="shared" si="72"/>
        <v>13</v>
      </c>
      <c r="B452" s="26">
        <f t="shared" si="68"/>
        <v>0</v>
      </c>
      <c r="C452" s="24"/>
      <c r="D452" s="2">
        <f t="shared" si="73"/>
        <v>0</v>
      </c>
      <c r="H452" s="144">
        <f t="shared" si="69"/>
        <v>0</v>
      </c>
      <c r="I452" s="179">
        <f t="shared" si="74"/>
        <v>0</v>
      </c>
      <c r="J452" s="146">
        <f t="shared" si="70"/>
        <v>0</v>
      </c>
      <c r="K452" s="47">
        <f t="shared" si="75"/>
        <v>0</v>
      </c>
      <c r="L452" s="204">
        <f t="shared" si="71"/>
        <v>0</v>
      </c>
      <c r="M452" s="165">
        <f t="shared" si="76"/>
        <v>0</v>
      </c>
      <c r="N452" s="146">
        <f t="shared" si="77"/>
        <v>0</v>
      </c>
    </row>
    <row r="453" spans="1:14" ht="13" hidden="1" customHeight="1">
      <c r="A453" s="26">
        <f t="shared" si="72"/>
        <v>14</v>
      </c>
      <c r="B453" s="26">
        <f t="shared" si="68"/>
        <v>0</v>
      </c>
      <c r="C453" s="24"/>
      <c r="D453" s="2">
        <f t="shared" si="73"/>
        <v>0</v>
      </c>
      <c r="H453" s="144">
        <f t="shared" si="69"/>
        <v>0</v>
      </c>
      <c r="I453" s="179">
        <f t="shared" si="74"/>
        <v>0</v>
      </c>
      <c r="J453" s="146">
        <f t="shared" si="70"/>
        <v>0</v>
      </c>
      <c r="K453" s="47">
        <f t="shared" si="75"/>
        <v>0</v>
      </c>
      <c r="L453" s="204">
        <f t="shared" si="71"/>
        <v>0</v>
      </c>
      <c r="M453" s="165">
        <f t="shared" si="76"/>
        <v>0</v>
      </c>
      <c r="N453" s="146">
        <f t="shared" si="77"/>
        <v>0</v>
      </c>
    </row>
    <row r="454" spans="1:14" ht="13" hidden="1" customHeight="1">
      <c r="A454" s="26">
        <f t="shared" si="72"/>
        <v>15</v>
      </c>
      <c r="B454" s="26">
        <f t="shared" si="68"/>
        <v>0</v>
      </c>
      <c r="C454" s="24"/>
      <c r="D454" s="2">
        <f t="shared" si="73"/>
        <v>0</v>
      </c>
      <c r="H454" s="144">
        <f t="shared" si="69"/>
        <v>0</v>
      </c>
      <c r="I454" s="179">
        <f t="shared" si="74"/>
        <v>0</v>
      </c>
      <c r="J454" s="146">
        <f t="shared" si="70"/>
        <v>0</v>
      </c>
      <c r="K454" s="47">
        <f t="shared" si="75"/>
        <v>0</v>
      </c>
      <c r="L454" s="204">
        <f t="shared" si="71"/>
        <v>0</v>
      </c>
      <c r="M454" s="165">
        <f t="shared" si="76"/>
        <v>0</v>
      </c>
      <c r="N454" s="146">
        <f t="shared" si="77"/>
        <v>0</v>
      </c>
    </row>
    <row r="455" spans="1:14" ht="13" hidden="1" customHeight="1">
      <c r="A455" s="26">
        <f t="shared" si="72"/>
        <v>16</v>
      </c>
      <c r="B455" s="26">
        <f t="shared" si="68"/>
        <v>0</v>
      </c>
      <c r="C455" s="24"/>
      <c r="D455" s="2">
        <f t="shared" si="73"/>
        <v>0</v>
      </c>
      <c r="H455" s="144">
        <f t="shared" si="69"/>
        <v>0</v>
      </c>
      <c r="I455" s="179">
        <f t="shared" si="74"/>
        <v>0</v>
      </c>
      <c r="J455" s="146">
        <f t="shared" si="70"/>
        <v>0</v>
      </c>
      <c r="K455" s="47">
        <f t="shared" si="75"/>
        <v>0</v>
      </c>
      <c r="L455" s="204">
        <f t="shared" si="71"/>
        <v>0</v>
      </c>
      <c r="M455" s="165">
        <f t="shared" si="76"/>
        <v>0</v>
      </c>
      <c r="N455" s="146">
        <f t="shared" si="77"/>
        <v>0</v>
      </c>
    </row>
    <row r="456" spans="1:14" ht="13" hidden="1" customHeight="1">
      <c r="A456" s="26">
        <f t="shared" si="72"/>
        <v>17</v>
      </c>
      <c r="B456" s="26">
        <f t="shared" si="68"/>
        <v>0</v>
      </c>
      <c r="C456" s="24"/>
      <c r="D456" s="2">
        <f t="shared" si="73"/>
        <v>0</v>
      </c>
      <c r="H456" s="144">
        <f t="shared" si="69"/>
        <v>0</v>
      </c>
      <c r="I456" s="179">
        <f t="shared" si="74"/>
        <v>0</v>
      </c>
      <c r="J456" s="146">
        <f t="shared" si="70"/>
        <v>0</v>
      </c>
      <c r="K456" s="47">
        <f t="shared" si="75"/>
        <v>0</v>
      </c>
      <c r="L456" s="204">
        <f t="shared" si="71"/>
        <v>0</v>
      </c>
      <c r="M456" s="165">
        <f t="shared" si="76"/>
        <v>0</v>
      </c>
      <c r="N456" s="146">
        <f t="shared" si="77"/>
        <v>0</v>
      </c>
    </row>
    <row r="457" spans="1:14" ht="13" hidden="1" customHeight="1">
      <c r="A457" s="26">
        <f t="shared" si="72"/>
        <v>18</v>
      </c>
      <c r="B457" s="26">
        <f t="shared" si="68"/>
        <v>0</v>
      </c>
      <c r="C457" s="24"/>
      <c r="D457" s="2">
        <f t="shared" si="73"/>
        <v>0</v>
      </c>
      <c r="H457" s="144">
        <f t="shared" si="69"/>
        <v>0</v>
      </c>
      <c r="I457" s="179">
        <f t="shared" si="74"/>
        <v>0</v>
      </c>
      <c r="J457" s="146">
        <f t="shared" si="70"/>
        <v>0</v>
      </c>
      <c r="K457" s="47">
        <f t="shared" si="75"/>
        <v>0</v>
      </c>
      <c r="L457" s="204">
        <f t="shared" si="71"/>
        <v>0</v>
      </c>
      <c r="M457" s="165">
        <f t="shared" si="76"/>
        <v>0</v>
      </c>
      <c r="N457" s="146">
        <f t="shared" si="77"/>
        <v>0</v>
      </c>
    </row>
    <row r="458" spans="1:14" ht="13" hidden="1" customHeight="1">
      <c r="A458" s="26">
        <f t="shared" si="72"/>
        <v>19</v>
      </c>
      <c r="B458" s="26">
        <f t="shared" si="68"/>
        <v>0</v>
      </c>
      <c r="C458" s="24"/>
      <c r="D458" s="2">
        <f t="shared" si="73"/>
        <v>0</v>
      </c>
      <c r="H458" s="144">
        <f t="shared" si="69"/>
        <v>0</v>
      </c>
      <c r="I458" s="179">
        <f t="shared" si="74"/>
        <v>0</v>
      </c>
      <c r="J458" s="146">
        <f t="shared" si="70"/>
        <v>0</v>
      </c>
      <c r="K458" s="47">
        <f t="shared" si="75"/>
        <v>0</v>
      </c>
      <c r="L458" s="204">
        <f t="shared" si="71"/>
        <v>0</v>
      </c>
      <c r="M458" s="165">
        <f t="shared" si="76"/>
        <v>0</v>
      </c>
      <c r="N458" s="146">
        <f t="shared" si="77"/>
        <v>0</v>
      </c>
    </row>
    <row r="459" spans="1:14" ht="13" hidden="1" customHeight="1">
      <c r="A459" s="26">
        <f t="shared" si="72"/>
        <v>20</v>
      </c>
      <c r="B459" s="26">
        <f t="shared" si="68"/>
        <v>0</v>
      </c>
      <c r="C459" s="24"/>
      <c r="D459" s="2">
        <f t="shared" si="73"/>
        <v>0</v>
      </c>
      <c r="H459" s="144">
        <f t="shared" si="69"/>
        <v>0</v>
      </c>
      <c r="I459" s="179">
        <f t="shared" si="74"/>
        <v>0</v>
      </c>
      <c r="J459" s="146">
        <f t="shared" si="70"/>
        <v>0</v>
      </c>
      <c r="K459" s="47">
        <f t="shared" si="75"/>
        <v>0</v>
      </c>
      <c r="L459" s="204">
        <f t="shared" si="71"/>
        <v>0</v>
      </c>
      <c r="M459" s="165">
        <f t="shared" si="76"/>
        <v>0</v>
      </c>
      <c r="N459" s="146">
        <f t="shared" si="77"/>
        <v>0</v>
      </c>
    </row>
    <row r="460" spans="1:14" ht="13" hidden="1" customHeight="1">
      <c r="A460" s="26">
        <f t="shared" si="72"/>
        <v>21</v>
      </c>
      <c r="B460" s="26">
        <f t="shared" si="68"/>
        <v>0</v>
      </c>
      <c r="C460" s="24"/>
      <c r="D460" s="2">
        <f t="shared" si="73"/>
        <v>0</v>
      </c>
      <c r="H460" s="144">
        <f t="shared" si="69"/>
        <v>0</v>
      </c>
      <c r="I460" s="179">
        <f t="shared" si="74"/>
        <v>0</v>
      </c>
      <c r="J460" s="146">
        <f t="shared" si="70"/>
        <v>0</v>
      </c>
      <c r="K460" s="47">
        <f t="shared" si="75"/>
        <v>0</v>
      </c>
      <c r="L460" s="204">
        <f t="shared" si="71"/>
        <v>0</v>
      </c>
      <c r="M460" s="165">
        <f t="shared" si="76"/>
        <v>0</v>
      </c>
      <c r="N460" s="146">
        <f t="shared" si="77"/>
        <v>0</v>
      </c>
    </row>
    <row r="461" spans="1:14" ht="13" hidden="1" customHeight="1">
      <c r="A461" s="26">
        <f t="shared" si="72"/>
        <v>22</v>
      </c>
      <c r="B461" s="26">
        <f t="shared" si="68"/>
        <v>0</v>
      </c>
      <c r="C461" s="24"/>
      <c r="D461" s="2">
        <f t="shared" si="73"/>
        <v>0</v>
      </c>
      <c r="H461" s="144">
        <f t="shared" si="69"/>
        <v>0</v>
      </c>
      <c r="I461" s="179">
        <f t="shared" si="74"/>
        <v>0</v>
      </c>
      <c r="J461" s="146">
        <f t="shared" si="70"/>
        <v>0</v>
      </c>
      <c r="K461" s="47">
        <f t="shared" si="75"/>
        <v>0</v>
      </c>
      <c r="L461" s="204">
        <f t="shared" si="71"/>
        <v>0</v>
      </c>
      <c r="M461" s="165">
        <f t="shared" si="76"/>
        <v>0</v>
      </c>
      <c r="N461" s="146">
        <f t="shared" si="77"/>
        <v>0</v>
      </c>
    </row>
    <row r="462" spans="1:14" ht="13" hidden="1" customHeight="1">
      <c r="A462" s="26">
        <f t="shared" si="72"/>
        <v>23</v>
      </c>
      <c r="B462" s="26">
        <f t="shared" si="68"/>
        <v>0</v>
      </c>
      <c r="C462" s="24"/>
      <c r="D462" s="2">
        <f t="shared" si="73"/>
        <v>0</v>
      </c>
      <c r="H462" s="144">
        <f t="shared" si="69"/>
        <v>0</v>
      </c>
      <c r="I462" s="179">
        <f t="shared" si="74"/>
        <v>0</v>
      </c>
      <c r="J462" s="146">
        <f t="shared" si="70"/>
        <v>0</v>
      </c>
      <c r="K462" s="47">
        <f t="shared" si="75"/>
        <v>0</v>
      </c>
      <c r="L462" s="204">
        <f t="shared" si="71"/>
        <v>0</v>
      </c>
      <c r="M462" s="165">
        <f t="shared" si="76"/>
        <v>0</v>
      </c>
      <c r="N462" s="146">
        <f t="shared" si="77"/>
        <v>0</v>
      </c>
    </row>
    <row r="463" spans="1:14" ht="13" hidden="1" customHeight="1">
      <c r="A463" s="23">
        <f t="shared" si="72"/>
        <v>24</v>
      </c>
      <c r="B463" s="2">
        <f t="shared" si="68"/>
        <v>0</v>
      </c>
      <c r="C463" s="24"/>
      <c r="D463" s="2">
        <f t="shared" si="73"/>
        <v>0</v>
      </c>
      <c r="G463" s="27"/>
      <c r="H463" s="144">
        <f t="shared" si="69"/>
        <v>0</v>
      </c>
      <c r="I463" s="166">
        <f t="shared" si="74"/>
        <v>0</v>
      </c>
      <c r="J463" s="146">
        <f t="shared" si="70"/>
        <v>0</v>
      </c>
      <c r="K463" s="146">
        <f t="shared" si="75"/>
        <v>0</v>
      </c>
      <c r="L463" s="204">
        <f t="shared" si="71"/>
        <v>0</v>
      </c>
      <c r="M463" s="146">
        <f t="shared" si="76"/>
        <v>0</v>
      </c>
      <c r="N463" s="146">
        <f t="shared" si="77"/>
        <v>0</v>
      </c>
    </row>
    <row r="464" spans="1:14" ht="13" customHeight="1">
      <c r="H464" s="28"/>
      <c r="I464" s="70"/>
      <c r="K464" s="149">
        <f>SUM(K440:K463)</f>
        <v>0</v>
      </c>
      <c r="L464" s="194"/>
      <c r="M464" s="149">
        <f>SUM(M440:M463)</f>
        <v>0</v>
      </c>
      <c r="N464" s="149">
        <f>SUM(N440:N463)</f>
        <v>0</v>
      </c>
    </row>
    <row r="465" spans="1:22" ht="13" customHeight="1">
      <c r="I465" s="58"/>
      <c r="P465" s="4"/>
    </row>
    <row r="466" spans="1:22" s="125" customFormat="1" ht="13" customHeight="1">
      <c r="A466" s="121" t="s">
        <v>94</v>
      </c>
      <c r="B466" s="121"/>
      <c r="C466" s="121"/>
      <c r="D466" s="121"/>
      <c r="E466" s="121"/>
      <c r="F466" s="122"/>
      <c r="G466" s="122"/>
      <c r="H466" s="123"/>
      <c r="I466" s="124"/>
      <c r="J466" s="123"/>
      <c r="K466" s="123"/>
      <c r="L466" s="206"/>
      <c r="M466" s="123"/>
      <c r="N466" s="126" t="s">
        <v>0</v>
      </c>
      <c r="O466" s="158">
        <f>N480</f>
        <v>0</v>
      </c>
      <c r="V466" s="128"/>
    </row>
    <row r="467" spans="1:22" ht="13">
      <c r="A467" s="10"/>
      <c r="B467" s="3"/>
      <c r="C467" s="3"/>
      <c r="D467" s="3"/>
      <c r="E467" s="3"/>
      <c r="F467" s="5"/>
      <c r="G467" s="5"/>
      <c r="H467" s="6"/>
      <c r="I467" s="94"/>
      <c r="J467" s="6"/>
      <c r="K467" s="6"/>
      <c r="L467" s="189"/>
      <c r="M467" s="6"/>
      <c r="N467" s="11"/>
      <c r="V467" s="9"/>
    </row>
    <row r="468" spans="1:22" ht="13" customHeight="1">
      <c r="A468" s="12"/>
      <c r="B468" s="3"/>
      <c r="C468" s="13"/>
      <c r="D468" s="3"/>
      <c r="E468" s="3"/>
      <c r="F468" s="5"/>
      <c r="G468" s="14"/>
      <c r="H468" s="15" t="s">
        <v>114</v>
      </c>
      <c r="I468" s="7" t="s">
        <v>115</v>
      </c>
      <c r="J468" s="141" t="s">
        <v>116</v>
      </c>
      <c r="K468" s="15" t="s">
        <v>2</v>
      </c>
      <c r="L468" s="191" t="s">
        <v>3</v>
      </c>
      <c r="N468" s="162"/>
    </row>
    <row r="469" spans="1:22" ht="13" customHeight="1">
      <c r="A469" s="17"/>
      <c r="B469" s="18" t="s">
        <v>4</v>
      </c>
      <c r="C469" s="148"/>
      <c r="D469" s="147" t="s">
        <v>5</v>
      </c>
      <c r="E469" s="19"/>
      <c r="F469" s="20"/>
      <c r="G469" s="20"/>
      <c r="H469" s="21" t="s">
        <v>113</v>
      </c>
      <c r="I469" s="22" t="s">
        <v>113</v>
      </c>
      <c r="J469" s="21" t="s">
        <v>2</v>
      </c>
      <c r="K469" s="21" t="s">
        <v>6</v>
      </c>
      <c r="L469" s="192" t="s">
        <v>42</v>
      </c>
      <c r="M469" s="21" t="s">
        <v>3</v>
      </c>
      <c r="N469" s="21" t="s">
        <v>7</v>
      </c>
      <c r="P469" s="163" t="s">
        <v>97</v>
      </c>
      <c r="S469" s="3"/>
    </row>
    <row r="470" spans="1:22" ht="13" customHeight="1">
      <c r="A470" s="23">
        <v>1</v>
      </c>
      <c r="B470" s="2">
        <f t="shared" ref="B470:B479" si="78">B327</f>
        <v>0</v>
      </c>
      <c r="C470" s="24"/>
      <c r="D470" s="1" t="s">
        <v>87</v>
      </c>
      <c r="H470" s="176">
        <f t="shared" ref="H470:I479" si="79">H327</f>
        <v>0</v>
      </c>
      <c r="I470" s="166">
        <f t="shared" si="79"/>
        <v>0</v>
      </c>
      <c r="J470" s="146">
        <f t="shared" ref="J470:J479" si="80">J327*$N$4</f>
        <v>0</v>
      </c>
      <c r="K470" s="146">
        <f>(J470/9*I470)+(J470/9*H470)</f>
        <v>0</v>
      </c>
      <c r="L470" s="204">
        <f t="shared" ref="L470:L479" si="81">+L327</f>
        <v>0.32650000000000001</v>
      </c>
      <c r="M470" s="146">
        <f>+K470*L470</f>
        <v>0</v>
      </c>
      <c r="N470" s="146">
        <f>+K470+M470</f>
        <v>0</v>
      </c>
      <c r="P470" s="142">
        <f>(IF((J470+J470/9*I470)=0,0,K470/(J470+J470/9*I470)))</f>
        <v>0</v>
      </c>
      <c r="U470" s="9"/>
    </row>
    <row r="471" spans="1:22" ht="13" customHeight="1">
      <c r="A471" s="23">
        <f t="shared" ref="A471:A479" si="82">1+A470</f>
        <v>2</v>
      </c>
      <c r="B471" s="2">
        <f t="shared" si="78"/>
        <v>0</v>
      </c>
      <c r="C471" s="24"/>
      <c r="D471" s="2">
        <f t="shared" ref="D471:D479" si="83">D328</f>
        <v>0</v>
      </c>
      <c r="H471" s="176">
        <f t="shared" si="79"/>
        <v>0</v>
      </c>
      <c r="I471" s="166">
        <f t="shared" si="79"/>
        <v>0</v>
      </c>
      <c r="J471" s="146">
        <f t="shared" si="80"/>
        <v>0</v>
      </c>
      <c r="K471" s="146">
        <f t="shared" ref="K471:K479" si="84">(J471/9*I471)+(J471/9*H471)</f>
        <v>0</v>
      </c>
      <c r="L471" s="204">
        <f t="shared" si="81"/>
        <v>0</v>
      </c>
      <c r="M471" s="146">
        <f t="shared" ref="M471:M479" si="85">+K471*L471</f>
        <v>0</v>
      </c>
      <c r="N471" s="146">
        <f t="shared" ref="N471:N479" si="86">+K471+M471</f>
        <v>0</v>
      </c>
      <c r="P471" s="142">
        <f t="shared" ref="P471:P479" si="87">(IF((J471+J471/9*I471)=0,0,K471/(J471+J471/9*I471)))</f>
        <v>0</v>
      </c>
      <c r="U471" s="9"/>
    </row>
    <row r="472" spans="1:22" ht="13" customHeight="1">
      <c r="A472" s="23">
        <f t="shared" si="82"/>
        <v>3</v>
      </c>
      <c r="B472" s="2">
        <f t="shared" si="78"/>
        <v>0</v>
      </c>
      <c r="C472" s="24"/>
      <c r="D472" s="2">
        <f t="shared" si="83"/>
        <v>0</v>
      </c>
      <c r="H472" s="176">
        <f t="shared" si="79"/>
        <v>0</v>
      </c>
      <c r="I472" s="166">
        <f t="shared" si="79"/>
        <v>0</v>
      </c>
      <c r="J472" s="146">
        <f t="shared" si="80"/>
        <v>0</v>
      </c>
      <c r="K472" s="146">
        <f t="shared" si="84"/>
        <v>0</v>
      </c>
      <c r="L472" s="204">
        <f t="shared" si="81"/>
        <v>0</v>
      </c>
      <c r="M472" s="146">
        <f t="shared" si="85"/>
        <v>0</v>
      </c>
      <c r="N472" s="146">
        <f t="shared" si="86"/>
        <v>0</v>
      </c>
      <c r="P472" s="142">
        <f t="shared" si="87"/>
        <v>0</v>
      </c>
      <c r="U472" s="9"/>
    </row>
    <row r="473" spans="1:22" ht="13" customHeight="1">
      <c r="A473" s="23">
        <f t="shared" si="82"/>
        <v>4</v>
      </c>
      <c r="B473" s="2">
        <f t="shared" si="78"/>
        <v>0</v>
      </c>
      <c r="C473" s="24"/>
      <c r="D473" s="2">
        <f t="shared" si="83"/>
        <v>0</v>
      </c>
      <c r="H473" s="176">
        <f t="shared" si="79"/>
        <v>0</v>
      </c>
      <c r="I473" s="166">
        <f t="shared" si="79"/>
        <v>0</v>
      </c>
      <c r="J473" s="146">
        <f t="shared" si="80"/>
        <v>0</v>
      </c>
      <c r="K473" s="146">
        <f t="shared" si="84"/>
        <v>0</v>
      </c>
      <c r="L473" s="204">
        <f t="shared" si="81"/>
        <v>0</v>
      </c>
      <c r="M473" s="146">
        <f t="shared" si="85"/>
        <v>0</v>
      </c>
      <c r="N473" s="146">
        <f t="shared" si="86"/>
        <v>0</v>
      </c>
      <c r="P473" s="142">
        <f t="shared" si="87"/>
        <v>0</v>
      </c>
      <c r="U473" s="9"/>
    </row>
    <row r="474" spans="1:22" ht="13" customHeight="1">
      <c r="A474" s="23">
        <f t="shared" si="82"/>
        <v>5</v>
      </c>
      <c r="B474" s="2">
        <f t="shared" si="78"/>
        <v>0</v>
      </c>
      <c r="C474" s="24"/>
      <c r="D474" s="2">
        <f t="shared" si="83"/>
        <v>0</v>
      </c>
      <c r="E474" s="25"/>
      <c r="H474" s="176">
        <f t="shared" si="79"/>
        <v>0</v>
      </c>
      <c r="I474" s="166">
        <f t="shared" si="79"/>
        <v>0</v>
      </c>
      <c r="J474" s="146">
        <f t="shared" si="80"/>
        <v>0</v>
      </c>
      <c r="K474" s="146">
        <f t="shared" si="84"/>
        <v>0</v>
      </c>
      <c r="L474" s="204">
        <f t="shared" si="81"/>
        <v>0</v>
      </c>
      <c r="M474" s="146">
        <f t="shared" si="85"/>
        <v>0</v>
      </c>
      <c r="N474" s="146">
        <f t="shared" si="86"/>
        <v>0</v>
      </c>
      <c r="P474" s="142">
        <f t="shared" si="87"/>
        <v>0</v>
      </c>
      <c r="U474" s="9"/>
    </row>
    <row r="475" spans="1:22" ht="13" customHeight="1">
      <c r="A475" s="23">
        <f t="shared" si="82"/>
        <v>6</v>
      </c>
      <c r="B475" s="2">
        <f t="shared" si="78"/>
        <v>0</v>
      </c>
      <c r="C475" s="24"/>
      <c r="D475" s="2">
        <f t="shared" si="83"/>
        <v>0</v>
      </c>
      <c r="H475" s="176">
        <f t="shared" si="79"/>
        <v>0</v>
      </c>
      <c r="I475" s="166">
        <f t="shared" si="79"/>
        <v>0</v>
      </c>
      <c r="J475" s="146">
        <f t="shared" si="80"/>
        <v>0</v>
      </c>
      <c r="K475" s="146">
        <f t="shared" si="84"/>
        <v>0</v>
      </c>
      <c r="L475" s="204">
        <f t="shared" si="81"/>
        <v>0</v>
      </c>
      <c r="M475" s="146">
        <f t="shared" si="85"/>
        <v>0</v>
      </c>
      <c r="N475" s="146">
        <f t="shared" si="86"/>
        <v>0</v>
      </c>
      <c r="P475" s="142">
        <f t="shared" si="87"/>
        <v>0</v>
      </c>
      <c r="U475" s="9"/>
    </row>
    <row r="476" spans="1:22" ht="13" customHeight="1">
      <c r="A476" s="23">
        <f t="shared" si="82"/>
        <v>7</v>
      </c>
      <c r="B476" s="2">
        <f t="shared" si="78"/>
        <v>0</v>
      </c>
      <c r="C476" s="24"/>
      <c r="D476" s="2">
        <f t="shared" si="83"/>
        <v>0</v>
      </c>
      <c r="G476" s="27"/>
      <c r="H476" s="176">
        <f t="shared" si="79"/>
        <v>0</v>
      </c>
      <c r="I476" s="166">
        <f t="shared" si="79"/>
        <v>0</v>
      </c>
      <c r="J476" s="146">
        <f t="shared" si="80"/>
        <v>0</v>
      </c>
      <c r="K476" s="146">
        <f t="shared" si="84"/>
        <v>0</v>
      </c>
      <c r="L476" s="204">
        <f t="shared" si="81"/>
        <v>0</v>
      </c>
      <c r="M476" s="146">
        <f t="shared" si="85"/>
        <v>0</v>
      </c>
      <c r="N476" s="146">
        <f t="shared" si="86"/>
        <v>0</v>
      </c>
      <c r="P476" s="142">
        <f t="shared" si="87"/>
        <v>0</v>
      </c>
      <c r="U476" s="9"/>
    </row>
    <row r="477" spans="1:22" ht="13" customHeight="1">
      <c r="A477" s="23">
        <f t="shared" si="82"/>
        <v>8</v>
      </c>
      <c r="B477" s="2">
        <f t="shared" si="78"/>
        <v>0</v>
      </c>
      <c r="C477" s="24"/>
      <c r="D477" s="2">
        <f t="shared" si="83"/>
        <v>0</v>
      </c>
      <c r="G477" s="27"/>
      <c r="H477" s="176">
        <f t="shared" si="79"/>
        <v>0</v>
      </c>
      <c r="I477" s="166">
        <f t="shared" si="79"/>
        <v>0</v>
      </c>
      <c r="J477" s="146">
        <f t="shared" si="80"/>
        <v>0</v>
      </c>
      <c r="K477" s="146">
        <f t="shared" si="84"/>
        <v>0</v>
      </c>
      <c r="L477" s="204">
        <f t="shared" si="81"/>
        <v>0</v>
      </c>
      <c r="M477" s="146">
        <f t="shared" si="85"/>
        <v>0</v>
      </c>
      <c r="N477" s="146">
        <f t="shared" si="86"/>
        <v>0</v>
      </c>
      <c r="P477" s="142">
        <f t="shared" si="87"/>
        <v>0</v>
      </c>
      <c r="U477" s="9"/>
    </row>
    <row r="478" spans="1:22" ht="13" customHeight="1">
      <c r="A478" s="23">
        <f t="shared" si="82"/>
        <v>9</v>
      </c>
      <c r="B478" s="2">
        <f t="shared" si="78"/>
        <v>0</v>
      </c>
      <c r="C478" s="24"/>
      <c r="D478" s="2">
        <f t="shared" si="83"/>
        <v>0</v>
      </c>
      <c r="G478" s="27"/>
      <c r="H478" s="176">
        <f t="shared" si="79"/>
        <v>0</v>
      </c>
      <c r="I478" s="166">
        <f t="shared" si="79"/>
        <v>0</v>
      </c>
      <c r="J478" s="146">
        <f t="shared" si="80"/>
        <v>0</v>
      </c>
      <c r="K478" s="146">
        <f t="shared" si="84"/>
        <v>0</v>
      </c>
      <c r="L478" s="204">
        <f t="shared" si="81"/>
        <v>0</v>
      </c>
      <c r="M478" s="146">
        <f t="shared" si="85"/>
        <v>0</v>
      </c>
      <c r="N478" s="146">
        <f t="shared" si="86"/>
        <v>0</v>
      </c>
      <c r="P478" s="142">
        <f t="shared" si="87"/>
        <v>0</v>
      </c>
    </row>
    <row r="479" spans="1:22" ht="13" customHeight="1">
      <c r="A479" s="23">
        <f t="shared" si="82"/>
        <v>10</v>
      </c>
      <c r="B479" s="2">
        <f t="shared" si="78"/>
        <v>0</v>
      </c>
      <c r="C479" s="24"/>
      <c r="D479" s="2">
        <f t="shared" si="83"/>
        <v>0</v>
      </c>
      <c r="G479" s="27"/>
      <c r="H479" s="176">
        <f t="shared" si="79"/>
        <v>0</v>
      </c>
      <c r="I479" s="166">
        <f t="shared" si="79"/>
        <v>0</v>
      </c>
      <c r="J479" s="146">
        <f t="shared" si="80"/>
        <v>0</v>
      </c>
      <c r="K479" s="146">
        <f t="shared" si="84"/>
        <v>0</v>
      </c>
      <c r="L479" s="204">
        <f t="shared" si="81"/>
        <v>0</v>
      </c>
      <c r="M479" s="146">
        <f t="shared" si="85"/>
        <v>0</v>
      </c>
      <c r="N479" s="146">
        <f t="shared" si="86"/>
        <v>0</v>
      </c>
      <c r="P479" s="142">
        <f t="shared" si="87"/>
        <v>0</v>
      </c>
    </row>
    <row r="480" spans="1:22" s="3" customFormat="1" ht="13" customHeight="1">
      <c r="B480" s="1"/>
      <c r="C480" s="2"/>
      <c r="D480" s="1"/>
      <c r="E480" s="1"/>
      <c r="F480" s="63"/>
      <c r="G480" s="25"/>
      <c r="H480" s="37"/>
      <c r="I480" s="7"/>
      <c r="J480" s="65"/>
      <c r="K480" s="149">
        <f>SUM(K470:K479)</f>
        <v>0</v>
      </c>
      <c r="L480" s="195"/>
      <c r="M480" s="149">
        <f>SUM(M470:M479)</f>
        <v>0</v>
      </c>
      <c r="N480" s="149">
        <f>SUM(N470:N479)</f>
        <v>0</v>
      </c>
      <c r="O480" s="4"/>
    </row>
    <row r="481" spans="1:19" ht="13" customHeight="1">
      <c r="F481" s="77"/>
    </row>
    <row r="482" spans="1:19" ht="13" customHeight="1">
      <c r="D482" s="2" t="s">
        <v>44</v>
      </c>
      <c r="F482" s="25" t="s">
        <v>45</v>
      </c>
      <c r="H482" s="47"/>
      <c r="J482" s="9"/>
      <c r="K482" s="168"/>
      <c r="L482" s="196"/>
      <c r="M482" s="169"/>
      <c r="P482" s="9"/>
      <c r="Q482" s="4"/>
      <c r="R482" s="4"/>
      <c r="S482" s="4"/>
    </row>
    <row r="483" spans="1:19" s="35" customFormat="1" ht="13" customHeight="1">
      <c r="A483" s="121" t="s">
        <v>105</v>
      </c>
      <c r="F483" s="40"/>
      <c r="G483" s="40"/>
      <c r="H483" s="48"/>
      <c r="I483" s="42"/>
      <c r="J483" s="43"/>
      <c r="K483" s="170"/>
      <c r="L483" s="197"/>
      <c r="M483" s="171"/>
      <c r="N483" s="123" t="s">
        <v>0</v>
      </c>
      <c r="O483" s="158">
        <f>H486</f>
        <v>0</v>
      </c>
      <c r="P483" s="43"/>
      <c r="Q483" s="41"/>
    </row>
    <row r="484" spans="1:19" s="3" customFormat="1" ht="13" customHeight="1">
      <c r="B484" s="1"/>
      <c r="C484" s="2" t="s">
        <v>8</v>
      </c>
      <c r="D484" s="1">
        <v>1</v>
      </c>
      <c r="E484" s="1"/>
      <c r="F484" s="63">
        <v>0</v>
      </c>
      <c r="G484" s="30"/>
      <c r="H484" s="37">
        <f>D484*F484</f>
        <v>0</v>
      </c>
      <c r="I484" s="2"/>
      <c r="J484" s="9"/>
      <c r="K484" s="168"/>
      <c r="L484" s="196"/>
      <c r="M484" s="169"/>
      <c r="N484" s="127"/>
      <c r="O484" s="127"/>
      <c r="P484" s="9"/>
      <c r="Q484" s="4"/>
      <c r="R484" s="4"/>
      <c r="S484" s="4"/>
    </row>
    <row r="485" spans="1:19" ht="13" customHeight="1">
      <c r="B485" s="1"/>
      <c r="C485" s="2" t="s">
        <v>8</v>
      </c>
      <c r="D485" s="1">
        <v>1</v>
      </c>
      <c r="E485" s="1"/>
      <c r="F485" s="63">
        <v>0</v>
      </c>
      <c r="G485" s="30"/>
      <c r="H485" s="49">
        <f>D485*F485</f>
        <v>0</v>
      </c>
      <c r="I485" s="2"/>
      <c r="J485" s="9"/>
      <c r="K485" s="168"/>
      <c r="L485" s="196"/>
      <c r="M485" s="169"/>
      <c r="N485" s="127"/>
      <c r="O485" s="127"/>
      <c r="P485" s="9"/>
      <c r="Q485" s="4"/>
      <c r="R485" s="4"/>
      <c r="S485" s="4"/>
    </row>
    <row r="486" spans="1:19" ht="13" customHeight="1">
      <c r="F486" s="29"/>
      <c r="H486" s="47">
        <f>SUM(H484:H485)</f>
        <v>0</v>
      </c>
      <c r="I486" s="2"/>
      <c r="J486" s="9"/>
      <c r="K486" s="168"/>
      <c r="L486" s="196"/>
      <c r="M486" s="169"/>
      <c r="N486" s="127"/>
      <c r="O486" s="127"/>
      <c r="P486" s="9"/>
      <c r="Q486" s="4"/>
      <c r="R486" s="4"/>
      <c r="S486" s="4"/>
    </row>
    <row r="487" spans="1:19" ht="13" customHeight="1">
      <c r="F487" s="29"/>
      <c r="H487" s="47"/>
      <c r="I487" s="2"/>
      <c r="J487" s="9"/>
      <c r="K487" s="168"/>
      <c r="L487" s="196"/>
      <c r="M487" s="169"/>
      <c r="N487" s="127"/>
      <c r="O487" s="127"/>
      <c r="P487" s="9"/>
      <c r="Q487" s="4"/>
      <c r="R487" s="4"/>
      <c r="S487" s="4"/>
    </row>
    <row r="488" spans="1:19" ht="13" customHeight="1">
      <c r="A488" s="38"/>
      <c r="D488" s="2" t="s">
        <v>44</v>
      </c>
      <c r="F488" s="25" t="s">
        <v>45</v>
      </c>
      <c r="H488" s="47"/>
      <c r="J488" s="9"/>
      <c r="K488" s="168"/>
      <c r="L488" s="196"/>
      <c r="M488" s="169"/>
      <c r="N488" s="127"/>
      <c r="O488" s="127"/>
      <c r="P488" s="9"/>
      <c r="Q488" s="4"/>
      <c r="R488" s="4"/>
      <c r="S488" s="39"/>
    </row>
    <row r="489" spans="1:19" s="35" customFormat="1" ht="13" customHeight="1">
      <c r="A489" s="121" t="s">
        <v>106</v>
      </c>
      <c r="F489" s="46"/>
      <c r="G489" s="40"/>
      <c r="H489" s="48"/>
      <c r="I489" s="42"/>
      <c r="J489" s="43"/>
      <c r="K489" s="170"/>
      <c r="L489" s="197"/>
      <c r="M489" s="171"/>
      <c r="N489" s="123" t="s">
        <v>0</v>
      </c>
      <c r="O489" s="158">
        <f>H495</f>
        <v>0</v>
      </c>
      <c r="P489" s="43"/>
      <c r="Q489" s="41"/>
    </row>
    <row r="490" spans="1:19" s="3" customFormat="1" ht="13" customHeight="1">
      <c r="B490" s="1"/>
      <c r="C490" s="2" t="s">
        <v>8</v>
      </c>
      <c r="D490" s="1">
        <v>1</v>
      </c>
      <c r="E490" s="1"/>
      <c r="F490" s="63">
        <v>0</v>
      </c>
      <c r="G490" s="25"/>
      <c r="H490" s="37">
        <f>D490*F490</f>
        <v>0</v>
      </c>
      <c r="I490" s="7"/>
      <c r="J490" s="8"/>
      <c r="K490" s="172"/>
      <c r="L490" s="198"/>
      <c r="M490" s="173"/>
      <c r="N490" s="6"/>
      <c r="O490" s="6"/>
      <c r="P490" s="8"/>
      <c r="Q490" s="6"/>
      <c r="R490" s="6"/>
      <c r="S490" s="4"/>
    </row>
    <row r="491" spans="1:19" s="3" customFormat="1" ht="13" customHeight="1">
      <c r="B491" s="1"/>
      <c r="C491" s="2" t="s">
        <v>8</v>
      </c>
      <c r="D491" s="1">
        <v>1</v>
      </c>
      <c r="E491" s="1"/>
      <c r="F491" s="63">
        <v>0</v>
      </c>
      <c r="G491" s="25"/>
      <c r="H491" s="37">
        <f>D491*F491</f>
        <v>0</v>
      </c>
      <c r="I491" s="7"/>
      <c r="J491" s="8"/>
      <c r="K491" s="172"/>
      <c r="L491" s="198"/>
      <c r="M491" s="173"/>
      <c r="N491" s="6"/>
      <c r="O491" s="6"/>
      <c r="P491" s="8"/>
      <c r="Q491" s="6"/>
      <c r="R491" s="6"/>
      <c r="S491" s="4"/>
    </row>
    <row r="492" spans="1:19" s="3" customFormat="1" ht="13" customHeight="1">
      <c r="B492" s="1"/>
      <c r="C492" s="2" t="s">
        <v>8</v>
      </c>
      <c r="D492" s="1">
        <v>1</v>
      </c>
      <c r="E492" s="1"/>
      <c r="F492" s="63">
        <v>0</v>
      </c>
      <c r="G492" s="25"/>
      <c r="H492" s="37">
        <f>D492*F492</f>
        <v>0</v>
      </c>
      <c r="I492" s="7"/>
      <c r="J492" s="8"/>
      <c r="K492" s="172"/>
      <c r="L492" s="198"/>
      <c r="M492" s="173"/>
      <c r="N492" s="6"/>
      <c r="O492" s="6"/>
      <c r="P492" s="8"/>
      <c r="Q492" s="6"/>
      <c r="R492" s="6"/>
      <c r="S492" s="4"/>
    </row>
    <row r="493" spans="1:19" s="3" customFormat="1" ht="13" customHeight="1">
      <c r="B493" s="1"/>
      <c r="C493" s="2" t="s">
        <v>8</v>
      </c>
      <c r="D493" s="1">
        <v>1</v>
      </c>
      <c r="E493" s="1"/>
      <c r="F493" s="63">
        <v>0</v>
      </c>
      <c r="G493" s="25"/>
      <c r="H493" s="37">
        <f>D493*F493</f>
        <v>0</v>
      </c>
      <c r="I493" s="7"/>
      <c r="J493" s="8"/>
      <c r="K493" s="172"/>
      <c r="L493" s="198"/>
      <c r="M493" s="173"/>
      <c r="N493" s="6"/>
      <c r="O493" s="6"/>
      <c r="P493" s="8"/>
      <c r="Q493" s="6"/>
      <c r="R493" s="6"/>
      <c r="S493" s="4"/>
    </row>
    <row r="494" spans="1:19" s="3" customFormat="1" ht="13" customHeight="1">
      <c r="B494" s="1"/>
      <c r="C494" s="2" t="s">
        <v>8</v>
      </c>
      <c r="D494" s="1">
        <v>1</v>
      </c>
      <c r="E494" s="1"/>
      <c r="F494" s="63">
        <v>0</v>
      </c>
      <c r="G494" s="25"/>
      <c r="H494" s="49">
        <f>D494*F494</f>
        <v>0</v>
      </c>
      <c r="I494" s="7"/>
      <c r="J494" s="8"/>
      <c r="K494" s="172"/>
      <c r="L494" s="198"/>
      <c r="M494" s="173"/>
      <c r="N494" s="6"/>
      <c r="O494" s="6"/>
      <c r="P494" s="8"/>
      <c r="Q494" s="6"/>
      <c r="R494" s="6"/>
      <c r="S494" s="4"/>
    </row>
    <row r="495" spans="1:19" ht="13" customHeight="1">
      <c r="F495" s="29"/>
      <c r="H495" s="47">
        <f>SUM(H490:H494)</f>
        <v>0</v>
      </c>
      <c r="J495" s="9"/>
      <c r="K495" s="168"/>
      <c r="L495" s="196"/>
      <c r="M495" s="169"/>
      <c r="P495" s="9"/>
      <c r="Q495" s="4"/>
      <c r="R495" s="4"/>
      <c r="S495" s="4"/>
    </row>
    <row r="496" spans="1:19" ht="13" customHeight="1">
      <c r="F496" s="77"/>
    </row>
    <row r="497" spans="1:15" ht="13" customHeight="1">
      <c r="D497" s="2" t="s">
        <v>44</v>
      </c>
      <c r="F497" s="25" t="s">
        <v>45</v>
      </c>
    </row>
    <row r="498" spans="1:15" s="125" customFormat="1" ht="13" customHeight="1">
      <c r="A498" s="121" t="s">
        <v>59</v>
      </c>
      <c r="B498" s="121"/>
      <c r="C498" s="121"/>
      <c r="D498" s="121"/>
      <c r="E498" s="121"/>
      <c r="F498" s="129"/>
      <c r="G498" s="122"/>
      <c r="H498" s="123"/>
      <c r="I498" s="124"/>
      <c r="J498" s="123"/>
      <c r="K498" s="123"/>
      <c r="L498" s="206"/>
      <c r="M498" s="123"/>
      <c r="N498" s="123" t="s">
        <v>0</v>
      </c>
      <c r="O498" s="158">
        <f>H506</f>
        <v>0</v>
      </c>
    </row>
    <row r="499" spans="1:15" ht="13" customHeight="1">
      <c r="B499" s="2">
        <f t="shared" ref="B499:D505" si="88">B356</f>
        <v>0</v>
      </c>
      <c r="C499" s="2" t="str">
        <f t="shared" si="88"/>
        <v>(</v>
      </c>
      <c r="D499" s="2">
        <f t="shared" si="88"/>
        <v>1</v>
      </c>
      <c r="E499" s="1"/>
      <c r="F499" s="180">
        <f t="shared" ref="F499:F505" si="89">F356*$N$4</f>
        <v>0</v>
      </c>
      <c r="G499" s="2"/>
      <c r="H499" s="4">
        <f t="shared" ref="H499:H505" si="90">D499*F499</f>
        <v>0</v>
      </c>
    </row>
    <row r="500" spans="1:15" ht="13" customHeight="1">
      <c r="B500" s="2">
        <f t="shared" si="88"/>
        <v>0</v>
      </c>
      <c r="C500" s="2" t="str">
        <f t="shared" si="88"/>
        <v>(</v>
      </c>
      <c r="D500" s="2">
        <f t="shared" si="88"/>
        <v>1</v>
      </c>
      <c r="E500" s="1"/>
      <c r="F500" s="180">
        <f t="shared" si="89"/>
        <v>0</v>
      </c>
      <c r="G500" s="2"/>
      <c r="H500" s="4">
        <f t="shared" si="90"/>
        <v>0</v>
      </c>
    </row>
    <row r="501" spans="1:15" ht="13" customHeight="1">
      <c r="B501" s="2">
        <f t="shared" si="88"/>
        <v>0</v>
      </c>
      <c r="C501" s="2" t="str">
        <f t="shared" si="88"/>
        <v>(</v>
      </c>
      <c r="D501" s="2">
        <f t="shared" si="88"/>
        <v>1</v>
      </c>
      <c r="E501" s="1"/>
      <c r="F501" s="180">
        <f t="shared" si="89"/>
        <v>0</v>
      </c>
      <c r="G501" s="2"/>
      <c r="H501" s="4">
        <f t="shared" si="90"/>
        <v>0</v>
      </c>
    </row>
    <row r="502" spans="1:15" ht="13" customHeight="1">
      <c r="B502" s="2">
        <f t="shared" si="88"/>
        <v>0</v>
      </c>
      <c r="C502" s="2" t="str">
        <f t="shared" si="88"/>
        <v>(</v>
      </c>
      <c r="D502" s="2">
        <f t="shared" si="88"/>
        <v>1</v>
      </c>
      <c r="E502" s="1"/>
      <c r="F502" s="180">
        <f t="shared" si="89"/>
        <v>0</v>
      </c>
      <c r="G502" s="2"/>
      <c r="H502" s="4">
        <f t="shared" si="90"/>
        <v>0</v>
      </c>
    </row>
    <row r="503" spans="1:15" ht="13" customHeight="1">
      <c r="B503" s="2">
        <f t="shared" si="88"/>
        <v>0</v>
      </c>
      <c r="C503" s="2" t="str">
        <f t="shared" si="88"/>
        <v>(</v>
      </c>
      <c r="D503" s="2">
        <f t="shared" si="88"/>
        <v>1</v>
      </c>
      <c r="E503" s="1"/>
      <c r="F503" s="180">
        <f t="shared" si="89"/>
        <v>0</v>
      </c>
      <c r="G503" s="2"/>
      <c r="H503" s="4">
        <f t="shared" si="90"/>
        <v>0</v>
      </c>
    </row>
    <row r="504" spans="1:15" ht="13" customHeight="1">
      <c r="B504" s="2">
        <f t="shared" si="88"/>
        <v>0</v>
      </c>
      <c r="C504" s="2" t="str">
        <f t="shared" si="88"/>
        <v>(</v>
      </c>
      <c r="D504" s="2">
        <f t="shared" si="88"/>
        <v>1</v>
      </c>
      <c r="E504" s="1"/>
      <c r="F504" s="180">
        <f t="shared" si="89"/>
        <v>0</v>
      </c>
      <c r="G504" s="2"/>
      <c r="H504" s="4">
        <f t="shared" si="90"/>
        <v>0</v>
      </c>
    </row>
    <row r="505" spans="1:15" ht="13" customHeight="1">
      <c r="B505" s="2">
        <f t="shared" si="88"/>
        <v>0</v>
      </c>
      <c r="C505" s="2" t="str">
        <f t="shared" si="88"/>
        <v>(</v>
      </c>
      <c r="D505" s="2">
        <f t="shared" si="88"/>
        <v>1</v>
      </c>
      <c r="E505" s="1"/>
      <c r="F505" s="180">
        <f t="shared" si="89"/>
        <v>0</v>
      </c>
      <c r="G505" s="2"/>
      <c r="H505" s="82">
        <f t="shared" si="90"/>
        <v>0</v>
      </c>
    </row>
    <row r="506" spans="1:15" ht="13" customHeight="1">
      <c r="F506" s="77"/>
      <c r="H506" s="4">
        <f>SUM(H499:H505)</f>
        <v>0</v>
      </c>
    </row>
    <row r="507" spans="1:15" ht="13" customHeight="1">
      <c r="F507" s="77"/>
    </row>
    <row r="508" spans="1:15" ht="13" customHeight="1">
      <c r="D508" s="2" t="s">
        <v>44</v>
      </c>
      <c r="F508" s="25" t="s">
        <v>45</v>
      </c>
    </row>
    <row r="509" spans="1:15" s="125" customFormat="1" ht="13" customHeight="1">
      <c r="A509" s="121" t="s">
        <v>58</v>
      </c>
      <c r="B509" s="121"/>
      <c r="C509" s="121"/>
      <c r="D509" s="121"/>
      <c r="E509" s="121"/>
      <c r="F509" s="129"/>
      <c r="G509" s="122"/>
      <c r="H509" s="123"/>
      <c r="I509" s="124"/>
      <c r="J509" s="123"/>
      <c r="K509" s="123"/>
      <c r="L509" s="206"/>
      <c r="M509" s="123"/>
      <c r="N509" s="123" t="s">
        <v>0</v>
      </c>
      <c r="O509" s="158">
        <f>H513</f>
        <v>0</v>
      </c>
    </row>
    <row r="510" spans="1:15" ht="13" customHeight="1">
      <c r="B510" s="2">
        <f t="shared" ref="B510:D512" si="91">B367</f>
        <v>0</v>
      </c>
      <c r="C510" s="2" t="str">
        <f t="shared" si="91"/>
        <v>(</v>
      </c>
      <c r="D510" s="2">
        <f t="shared" si="91"/>
        <v>1</v>
      </c>
      <c r="E510" s="1"/>
      <c r="F510" s="180">
        <f>F367*$N$4</f>
        <v>0</v>
      </c>
      <c r="G510" s="2"/>
      <c r="H510" s="4">
        <f>D510*F510</f>
        <v>0</v>
      </c>
      <c r="K510" s="2"/>
      <c r="M510" s="2"/>
    </row>
    <row r="511" spans="1:15" ht="13" customHeight="1">
      <c r="B511" s="2">
        <f t="shared" si="91"/>
        <v>0</v>
      </c>
      <c r="C511" s="2" t="str">
        <f t="shared" si="91"/>
        <v>(</v>
      </c>
      <c r="D511" s="2">
        <f t="shared" si="91"/>
        <v>1</v>
      </c>
      <c r="E511" s="1"/>
      <c r="F511" s="180">
        <f>F368*$N$4</f>
        <v>0</v>
      </c>
      <c r="G511" s="2"/>
      <c r="H511" s="4">
        <f>D511*F511</f>
        <v>0</v>
      </c>
      <c r="K511" s="2"/>
      <c r="M511" s="2"/>
    </row>
    <row r="512" spans="1:15" ht="13" customHeight="1">
      <c r="B512" s="2">
        <f t="shared" si="91"/>
        <v>0</v>
      </c>
      <c r="C512" s="2" t="str">
        <f t="shared" si="91"/>
        <v>(</v>
      </c>
      <c r="D512" s="2">
        <f t="shared" si="91"/>
        <v>1</v>
      </c>
      <c r="E512" s="1"/>
      <c r="F512" s="180">
        <f>F369*$N$4</f>
        <v>0</v>
      </c>
      <c r="G512" s="2"/>
      <c r="H512" s="82">
        <f>D512*F512</f>
        <v>0</v>
      </c>
      <c r="K512" s="2"/>
      <c r="M512" s="2"/>
    </row>
    <row r="513" spans="1:16" ht="13" customHeight="1">
      <c r="F513" s="77"/>
      <c r="H513" s="4">
        <f>SUM(H510:H512)</f>
        <v>0</v>
      </c>
    </row>
    <row r="514" spans="1:16" ht="13" customHeight="1">
      <c r="F514" s="77"/>
    </row>
    <row r="515" spans="1:16" s="125" customFormat="1" ht="13" customHeight="1">
      <c r="A515" s="121" t="s">
        <v>57</v>
      </c>
      <c r="B515" s="121"/>
      <c r="C515" s="121"/>
      <c r="D515" s="121"/>
      <c r="E515" s="121"/>
      <c r="F515" s="129"/>
      <c r="G515" s="122"/>
      <c r="H515" s="123"/>
      <c r="I515" s="124"/>
      <c r="J515" s="123"/>
      <c r="K515" s="123"/>
      <c r="L515" s="206"/>
      <c r="M515" s="123"/>
      <c r="N515" s="123" t="s">
        <v>0</v>
      </c>
      <c r="O515" s="158">
        <f>H519</f>
        <v>0</v>
      </c>
    </row>
    <row r="516" spans="1:16" ht="13" customHeight="1">
      <c r="B516" s="2">
        <f t="shared" ref="B516:D518" si="92">B373</f>
        <v>0</v>
      </c>
      <c r="C516" s="2" t="str">
        <f t="shared" si="92"/>
        <v>(</v>
      </c>
      <c r="D516" s="2">
        <f t="shared" si="92"/>
        <v>1</v>
      </c>
      <c r="E516" s="1"/>
      <c r="F516" s="180">
        <f>F373*$N$4</f>
        <v>0</v>
      </c>
      <c r="G516" s="2"/>
      <c r="H516" s="4">
        <f>D516*F516</f>
        <v>0</v>
      </c>
    </row>
    <row r="517" spans="1:16" ht="13" customHeight="1">
      <c r="B517" s="2">
        <f t="shared" si="92"/>
        <v>0</v>
      </c>
      <c r="C517" s="2" t="str">
        <f t="shared" si="92"/>
        <v>(</v>
      </c>
      <c r="D517" s="2">
        <f t="shared" si="92"/>
        <v>1</v>
      </c>
      <c r="E517" s="1"/>
      <c r="F517" s="180">
        <f>F374*$N$4</f>
        <v>0</v>
      </c>
      <c r="G517" s="2"/>
      <c r="H517" s="4">
        <f>D517*F517</f>
        <v>0</v>
      </c>
    </row>
    <row r="518" spans="1:16" ht="13" customHeight="1">
      <c r="B518" s="2">
        <f t="shared" si="92"/>
        <v>0</v>
      </c>
      <c r="C518" s="2" t="str">
        <f t="shared" si="92"/>
        <v>(</v>
      </c>
      <c r="D518" s="2">
        <f t="shared" si="92"/>
        <v>1</v>
      </c>
      <c r="E518" s="1"/>
      <c r="F518" s="180">
        <f>F375*$N$4</f>
        <v>0</v>
      </c>
      <c r="G518" s="2"/>
      <c r="H518" s="82">
        <f>D518*F518</f>
        <v>0</v>
      </c>
    </row>
    <row r="519" spans="1:16" ht="13" customHeight="1">
      <c r="F519" s="77"/>
      <c r="H519" s="4">
        <f>SUM(H516:H518)</f>
        <v>0</v>
      </c>
    </row>
    <row r="520" spans="1:16" ht="13" customHeight="1">
      <c r="D520" s="2" t="s">
        <v>44</v>
      </c>
      <c r="F520" s="25" t="s">
        <v>45</v>
      </c>
    </row>
    <row r="521" spans="1:16" s="125" customFormat="1" ht="13" customHeight="1">
      <c r="A521" s="121" t="s">
        <v>56</v>
      </c>
      <c r="B521" s="121"/>
      <c r="C521" s="121"/>
      <c r="D521" s="121"/>
      <c r="E521" s="121"/>
      <c r="F521" s="129"/>
      <c r="G521" s="122"/>
      <c r="H521" s="123"/>
      <c r="I521" s="124"/>
      <c r="J521" s="123"/>
      <c r="K521" s="123"/>
      <c r="L521" s="206"/>
      <c r="M521" s="123"/>
      <c r="N521" s="123" t="s">
        <v>0</v>
      </c>
      <c r="O521" s="158">
        <f>H533</f>
        <v>0</v>
      </c>
      <c r="P521" s="127"/>
    </row>
    <row r="522" spans="1:16" ht="13" customHeight="1">
      <c r="B522" s="2">
        <f t="shared" ref="B522:D532" si="93">B379</f>
        <v>0</v>
      </c>
      <c r="C522" s="2" t="str">
        <f t="shared" si="93"/>
        <v>(</v>
      </c>
      <c r="D522" s="2">
        <f t="shared" si="93"/>
        <v>1</v>
      </c>
      <c r="E522" s="1"/>
      <c r="F522" s="180">
        <f t="shared" ref="F522:F532" si="94">F379*$N$4</f>
        <v>0</v>
      </c>
      <c r="G522" s="2"/>
      <c r="H522" s="4">
        <f t="shared" ref="H522:H532" si="95">D522*F522</f>
        <v>0</v>
      </c>
      <c r="K522" s="2"/>
      <c r="M522" s="2"/>
    </row>
    <row r="523" spans="1:16" ht="13" customHeight="1">
      <c r="B523" s="2">
        <f t="shared" si="93"/>
        <v>0</v>
      </c>
      <c r="C523" s="2" t="str">
        <f t="shared" si="93"/>
        <v>(</v>
      </c>
      <c r="D523" s="2">
        <f t="shared" si="93"/>
        <v>1</v>
      </c>
      <c r="E523" s="1"/>
      <c r="F523" s="180">
        <f t="shared" si="94"/>
        <v>0</v>
      </c>
      <c r="G523" s="2"/>
      <c r="H523" s="4">
        <f t="shared" si="95"/>
        <v>0</v>
      </c>
      <c r="N523" s="6"/>
    </row>
    <row r="524" spans="1:16" ht="13" customHeight="1">
      <c r="B524" s="2">
        <f t="shared" si="93"/>
        <v>0</v>
      </c>
      <c r="C524" s="2" t="str">
        <f t="shared" si="93"/>
        <v>(</v>
      </c>
      <c r="D524" s="2">
        <f t="shared" si="93"/>
        <v>1</v>
      </c>
      <c r="E524" s="1"/>
      <c r="F524" s="180">
        <f t="shared" si="94"/>
        <v>0</v>
      </c>
      <c r="G524" s="2"/>
      <c r="H524" s="4">
        <f t="shared" si="95"/>
        <v>0</v>
      </c>
      <c r="N524" s="6"/>
    </row>
    <row r="525" spans="1:16" ht="13" customHeight="1">
      <c r="B525" s="2">
        <f t="shared" si="93"/>
        <v>0</v>
      </c>
      <c r="C525" s="2" t="str">
        <f t="shared" si="93"/>
        <v>(</v>
      </c>
      <c r="D525" s="2">
        <f t="shared" si="93"/>
        <v>1</v>
      </c>
      <c r="E525" s="1"/>
      <c r="F525" s="180">
        <f t="shared" si="94"/>
        <v>0</v>
      </c>
      <c r="G525" s="2"/>
      <c r="H525" s="4">
        <f t="shared" si="95"/>
        <v>0</v>
      </c>
      <c r="N525" s="6"/>
    </row>
    <row r="526" spans="1:16" ht="13" customHeight="1">
      <c r="B526" s="2">
        <f t="shared" si="93"/>
        <v>0</v>
      </c>
      <c r="C526" s="2" t="str">
        <f t="shared" si="93"/>
        <v>(</v>
      </c>
      <c r="D526" s="2">
        <f t="shared" si="93"/>
        <v>1</v>
      </c>
      <c r="E526" s="1"/>
      <c r="F526" s="180">
        <f t="shared" si="94"/>
        <v>0</v>
      </c>
      <c r="G526" s="2"/>
      <c r="H526" s="4">
        <f t="shared" si="95"/>
        <v>0</v>
      </c>
      <c r="N526" s="6"/>
    </row>
    <row r="527" spans="1:16" ht="13" customHeight="1">
      <c r="B527" s="2">
        <f t="shared" si="93"/>
        <v>0</v>
      </c>
      <c r="C527" s="2" t="str">
        <f t="shared" si="93"/>
        <v>(</v>
      </c>
      <c r="D527" s="2">
        <f t="shared" si="93"/>
        <v>1</v>
      </c>
      <c r="E527" s="1"/>
      <c r="F527" s="180">
        <f t="shared" si="94"/>
        <v>0</v>
      </c>
      <c r="G527" s="2"/>
      <c r="H527" s="4">
        <f t="shared" si="95"/>
        <v>0</v>
      </c>
      <c r="N527" s="6"/>
    </row>
    <row r="528" spans="1:16" ht="13" customHeight="1">
      <c r="B528" s="2">
        <f t="shared" si="93"/>
        <v>0</v>
      </c>
      <c r="C528" s="2" t="str">
        <f t="shared" si="93"/>
        <v>(</v>
      </c>
      <c r="D528" s="2">
        <f t="shared" si="93"/>
        <v>1</v>
      </c>
      <c r="E528" s="1"/>
      <c r="F528" s="180">
        <f t="shared" si="94"/>
        <v>0</v>
      </c>
      <c r="G528" s="2"/>
      <c r="H528" s="4">
        <f t="shared" si="95"/>
        <v>0</v>
      </c>
      <c r="N528" s="6"/>
    </row>
    <row r="529" spans="1:15" ht="13" customHeight="1">
      <c r="B529" s="121" t="str">
        <f t="shared" si="93"/>
        <v>Animal Per Diems</v>
      </c>
      <c r="C529" s="2" t="str">
        <f t="shared" si="93"/>
        <v>(</v>
      </c>
      <c r="D529" s="2">
        <f t="shared" si="93"/>
        <v>1</v>
      </c>
      <c r="E529" s="1"/>
      <c r="F529" s="180">
        <f t="shared" si="94"/>
        <v>0</v>
      </c>
      <c r="G529" s="2"/>
      <c r="H529" s="4">
        <f t="shared" si="95"/>
        <v>0</v>
      </c>
      <c r="N529" s="6"/>
      <c r="O529" s="39"/>
    </row>
    <row r="530" spans="1:15" ht="13" customHeight="1">
      <c r="B530" s="121" t="str">
        <f t="shared" si="93"/>
        <v>Participant Costs</v>
      </c>
      <c r="C530" s="2" t="str">
        <f t="shared" si="93"/>
        <v>(</v>
      </c>
      <c r="D530" s="2">
        <f t="shared" si="93"/>
        <v>1</v>
      </c>
      <c r="E530" s="1"/>
      <c r="F530" s="180">
        <f t="shared" si="94"/>
        <v>0</v>
      </c>
      <c r="G530" s="2"/>
      <c r="H530" s="4">
        <f t="shared" si="95"/>
        <v>0</v>
      </c>
      <c r="N530" s="6"/>
    </row>
    <row r="531" spans="1:15" ht="13" customHeight="1">
      <c r="B531" s="121" t="str">
        <f>B388</f>
        <v xml:space="preserve">Tuition </v>
      </c>
      <c r="C531" s="2" t="str">
        <f t="shared" si="93"/>
        <v>(</v>
      </c>
      <c r="D531" s="2">
        <f t="shared" si="93"/>
        <v>1</v>
      </c>
      <c r="E531" s="1"/>
      <c r="F531" s="180">
        <f t="shared" si="94"/>
        <v>0</v>
      </c>
      <c r="G531" s="2"/>
      <c r="H531" s="4">
        <f t="shared" si="95"/>
        <v>0</v>
      </c>
      <c r="N531" s="6"/>
    </row>
    <row r="532" spans="1:15" ht="13" customHeight="1">
      <c r="B532" s="121" t="str">
        <f>B389</f>
        <v>Patient Care Cost</v>
      </c>
      <c r="C532" s="2" t="str">
        <f t="shared" si="93"/>
        <v>(</v>
      </c>
      <c r="D532" s="2">
        <f t="shared" si="93"/>
        <v>1</v>
      </c>
      <c r="E532" s="1"/>
      <c r="F532" s="180">
        <f t="shared" si="94"/>
        <v>0</v>
      </c>
      <c r="G532" s="2"/>
      <c r="H532" s="82">
        <f t="shared" si="95"/>
        <v>0</v>
      </c>
      <c r="N532" s="6"/>
    </row>
    <row r="533" spans="1:15" ht="13" customHeight="1">
      <c r="F533" s="77"/>
      <c r="H533" s="4">
        <f>SUM(H522:H532)</f>
        <v>0</v>
      </c>
      <c r="O533" s="6"/>
    </row>
    <row r="534" spans="1:15" ht="13" customHeight="1">
      <c r="A534" s="3"/>
      <c r="B534" s="3"/>
      <c r="C534" s="3"/>
      <c r="D534" s="3"/>
      <c r="E534" s="3"/>
      <c r="F534" s="80"/>
      <c r="G534" s="5"/>
      <c r="I534" s="7"/>
      <c r="J534" s="6"/>
      <c r="K534" s="6"/>
      <c r="L534" s="189"/>
      <c r="M534" s="6"/>
      <c r="N534" s="6"/>
    </row>
    <row r="535" spans="1:15" s="125" customFormat="1" ht="13" customHeight="1">
      <c r="A535" s="121" t="s">
        <v>55</v>
      </c>
      <c r="B535" s="121"/>
      <c r="C535" s="121"/>
      <c r="D535" s="121"/>
      <c r="E535" s="121"/>
      <c r="F535" s="122"/>
      <c r="G535" s="122"/>
      <c r="H535" s="127"/>
      <c r="I535" s="124"/>
      <c r="J535" s="123"/>
      <c r="K535" s="123"/>
      <c r="L535" s="206"/>
      <c r="M535" s="123"/>
      <c r="N535" s="123" t="s">
        <v>0</v>
      </c>
      <c r="O535" s="158">
        <f>H540+H546+H552</f>
        <v>0</v>
      </c>
    </row>
    <row r="536" spans="1:15" ht="13" customHeight="1">
      <c r="I536" s="7"/>
      <c r="J536" s="6"/>
      <c r="K536" s="6"/>
      <c r="L536" s="189"/>
      <c r="M536" s="6"/>
      <c r="N536" s="6"/>
    </row>
    <row r="537" spans="1:15" ht="13" customHeight="1">
      <c r="A537" s="2" t="str">
        <f>A108</f>
        <v>Subcontract 1</v>
      </c>
      <c r="H537" s="47"/>
      <c r="I537" s="7"/>
      <c r="J537" s="6"/>
      <c r="K537" s="6"/>
      <c r="L537" s="189"/>
      <c r="M537" s="6"/>
      <c r="N537" s="6"/>
    </row>
    <row r="538" spans="1:15" ht="13" customHeight="1">
      <c r="B538" s="4" t="s">
        <v>9</v>
      </c>
      <c r="E538" s="4"/>
      <c r="F538" s="9"/>
      <c r="G538" s="4"/>
      <c r="H538" s="53">
        <v>0</v>
      </c>
      <c r="I538" s="4"/>
      <c r="J538" s="2"/>
      <c r="K538" s="2"/>
      <c r="M538" s="2"/>
      <c r="N538" s="2"/>
      <c r="O538" s="2"/>
    </row>
    <row r="539" spans="1:15" ht="13" customHeight="1">
      <c r="A539" s="3"/>
      <c r="B539" s="4" t="s">
        <v>51</v>
      </c>
      <c r="F539" s="9"/>
      <c r="G539" s="70"/>
      <c r="H539" s="52">
        <v>0</v>
      </c>
      <c r="I539" s="4"/>
      <c r="J539" s="2"/>
      <c r="K539" s="2"/>
      <c r="M539" s="2"/>
      <c r="N539" s="2"/>
      <c r="O539" s="2"/>
    </row>
    <row r="540" spans="1:15" ht="13" customHeight="1">
      <c r="A540" s="3"/>
      <c r="E540" s="6" t="s">
        <v>10</v>
      </c>
      <c r="F540" s="8"/>
      <c r="G540" s="2"/>
      <c r="H540" s="65">
        <f>H538+H539</f>
        <v>0</v>
      </c>
      <c r="I540" s="4"/>
      <c r="J540" s="2"/>
      <c r="K540" s="2"/>
      <c r="M540" s="2"/>
      <c r="N540" s="2"/>
      <c r="O540" s="2"/>
    </row>
    <row r="541" spans="1:15" ht="12.75" customHeight="1">
      <c r="A541" s="3"/>
      <c r="B541" s="3"/>
      <c r="C541" s="3"/>
      <c r="D541" s="3"/>
      <c r="E541" s="6" t="s">
        <v>98</v>
      </c>
      <c r="F541" s="8"/>
      <c r="G541" s="6"/>
      <c r="H541" s="65">
        <f>IF(H111+H254+H397+H540&lt;25000,0,IF(H111+H254+H397&gt;25000,H540,IF(H111+H254+H397&lt;25000,H540-(25000-(H111+H254+H397)))))</f>
        <v>0</v>
      </c>
      <c r="I541" s="4"/>
      <c r="J541" s="2"/>
      <c r="K541" s="2"/>
      <c r="M541" s="2"/>
      <c r="N541" s="2"/>
      <c r="O541" s="2"/>
    </row>
    <row r="542" spans="1:15" ht="12.75" customHeight="1">
      <c r="A542" s="3"/>
      <c r="B542" s="3"/>
      <c r="C542" s="3"/>
      <c r="D542" s="3"/>
      <c r="E542" s="6"/>
      <c r="F542" s="8"/>
      <c r="G542" s="6"/>
      <c r="H542" s="65"/>
      <c r="I542" s="4"/>
      <c r="J542" s="2"/>
      <c r="K542" s="2"/>
      <c r="M542" s="2"/>
      <c r="N542" s="2"/>
      <c r="O542" s="2"/>
    </row>
    <row r="543" spans="1:15" ht="13" customHeight="1">
      <c r="A543" s="2" t="str">
        <f>A114</f>
        <v>Subcontract 2</v>
      </c>
      <c r="H543" s="47"/>
      <c r="I543" s="7"/>
      <c r="J543" s="6"/>
      <c r="K543" s="6"/>
      <c r="L543" s="189"/>
      <c r="M543" s="6"/>
      <c r="N543" s="6"/>
    </row>
    <row r="544" spans="1:15" ht="13" customHeight="1">
      <c r="B544" s="4" t="s">
        <v>9</v>
      </c>
      <c r="E544" s="4"/>
      <c r="F544" s="9"/>
      <c r="G544" s="4"/>
      <c r="H544" s="53">
        <v>0</v>
      </c>
      <c r="I544" s="4"/>
      <c r="J544" s="2"/>
      <c r="K544" s="2"/>
      <c r="M544" s="2"/>
      <c r="N544" s="2"/>
      <c r="O544" s="2"/>
    </row>
    <row r="545" spans="1:15" ht="13" customHeight="1">
      <c r="A545" s="3"/>
      <c r="B545" s="4" t="s">
        <v>51</v>
      </c>
      <c r="F545" s="9"/>
      <c r="G545" s="70"/>
      <c r="H545" s="50">
        <v>0</v>
      </c>
      <c r="I545" s="4"/>
      <c r="J545" s="2"/>
      <c r="K545" s="2"/>
      <c r="M545" s="2"/>
      <c r="N545" s="2"/>
      <c r="O545" s="2"/>
    </row>
    <row r="546" spans="1:15" ht="13" customHeight="1">
      <c r="A546" s="3"/>
      <c r="E546" s="6" t="s">
        <v>10</v>
      </c>
      <c r="F546" s="8"/>
      <c r="G546" s="2"/>
      <c r="H546" s="65">
        <f>H544+H545</f>
        <v>0</v>
      </c>
      <c r="I546" s="4"/>
      <c r="J546" s="2"/>
      <c r="K546" s="2"/>
      <c r="M546" s="2"/>
      <c r="N546" s="2"/>
      <c r="O546" s="2"/>
    </row>
    <row r="547" spans="1:15" ht="12.75" customHeight="1">
      <c r="A547" s="3"/>
      <c r="B547" s="3"/>
      <c r="C547" s="3"/>
      <c r="D547" s="3"/>
      <c r="E547" s="6" t="s">
        <v>98</v>
      </c>
      <c r="F547" s="8"/>
      <c r="G547" s="6"/>
      <c r="H547" s="65">
        <f>IF(H117+H260+H403+H546&lt;25000,0,IF(H117+H260+H403&gt;25000,H546,IF(H117+H260+H403&lt;25000,H546-(25000-(H117+H260+H403)))))</f>
        <v>0</v>
      </c>
      <c r="I547" s="4"/>
      <c r="J547" s="2"/>
      <c r="K547" s="2"/>
      <c r="M547" s="2"/>
      <c r="N547" s="2"/>
      <c r="O547" s="2"/>
    </row>
    <row r="548" spans="1:15" ht="12.75" customHeight="1">
      <c r="A548" s="3"/>
      <c r="B548" s="3"/>
      <c r="C548" s="3"/>
      <c r="D548" s="3"/>
      <c r="E548" s="6"/>
      <c r="F548" s="8"/>
      <c r="G548" s="6"/>
      <c r="H548" s="65"/>
      <c r="I548" s="4"/>
      <c r="J548" s="2"/>
      <c r="K548" s="2"/>
      <c r="M548" s="2"/>
      <c r="N548" s="2"/>
      <c r="O548" s="2"/>
    </row>
    <row r="549" spans="1:15" ht="13" customHeight="1">
      <c r="A549" s="2" t="str">
        <f>A120</f>
        <v>Subcontract 3</v>
      </c>
      <c r="H549" s="47"/>
      <c r="I549" s="7"/>
      <c r="J549" s="6"/>
      <c r="K549" s="6"/>
      <c r="L549" s="189"/>
      <c r="M549" s="6"/>
      <c r="N549" s="6"/>
    </row>
    <row r="550" spans="1:15" ht="13" customHeight="1">
      <c r="B550" s="4" t="s">
        <v>9</v>
      </c>
      <c r="E550" s="4"/>
      <c r="F550" s="9"/>
      <c r="G550" s="4"/>
      <c r="H550" s="53">
        <v>0</v>
      </c>
      <c r="I550" s="4"/>
      <c r="J550" s="2"/>
      <c r="K550" s="2"/>
      <c r="M550" s="2"/>
      <c r="N550" s="2"/>
      <c r="O550" s="2"/>
    </row>
    <row r="551" spans="1:15" ht="13" customHeight="1">
      <c r="A551" s="3"/>
      <c r="B551" s="4" t="s">
        <v>51</v>
      </c>
      <c r="F551" s="9"/>
      <c r="G551" s="70"/>
      <c r="H551" s="52">
        <v>0</v>
      </c>
      <c r="I551" s="4"/>
      <c r="J551" s="2"/>
      <c r="K551" s="2"/>
      <c r="M551" s="2"/>
      <c r="N551" s="2"/>
      <c r="O551" s="2"/>
    </row>
    <row r="552" spans="1:15" ht="13" customHeight="1">
      <c r="A552" s="3"/>
      <c r="E552" s="6" t="s">
        <v>10</v>
      </c>
      <c r="F552" s="8"/>
      <c r="G552" s="2"/>
      <c r="H552" s="65">
        <f>H550+H551</f>
        <v>0</v>
      </c>
      <c r="I552" s="4"/>
      <c r="J552" s="2"/>
      <c r="K552" s="2"/>
      <c r="M552" s="2"/>
      <c r="N552" s="2"/>
      <c r="O552" s="2"/>
    </row>
    <row r="553" spans="1:15" ht="12.75" customHeight="1">
      <c r="A553" s="3"/>
      <c r="B553" s="3"/>
      <c r="C553" s="3"/>
      <c r="D553" s="3"/>
      <c r="E553" s="6" t="s">
        <v>98</v>
      </c>
      <c r="F553" s="8"/>
      <c r="G553" s="6"/>
      <c r="H553" s="65">
        <f>IF(H123+H266+H409+H552&lt;25000,0,IF(H123+H266+H409&gt;25000,H552,IF(H123+H266+H409&lt;25000,H552-(25000-(H123+H266+H409)))))</f>
        <v>0</v>
      </c>
      <c r="I553" s="4"/>
      <c r="J553" s="2"/>
      <c r="K553" s="2"/>
      <c r="M553" s="2"/>
      <c r="N553" s="2"/>
      <c r="O553" s="2"/>
    </row>
    <row r="554" spans="1:15" s="54" customFormat="1" ht="13" customHeight="1" thickBot="1">
      <c r="F554" s="75"/>
      <c r="G554" s="75"/>
      <c r="H554" s="71"/>
      <c r="I554" s="76"/>
      <c r="J554" s="71"/>
      <c r="K554" s="71"/>
      <c r="L554" s="200"/>
      <c r="M554" s="71"/>
      <c r="N554" s="71"/>
      <c r="O554" s="71"/>
    </row>
    <row r="555" spans="1:15" ht="13" customHeight="1"/>
    <row r="556" spans="1:15" s="125" customFormat="1" ht="13" customHeight="1">
      <c r="A556" s="123" t="s">
        <v>29</v>
      </c>
      <c r="E556" s="123"/>
      <c r="F556" s="130"/>
      <c r="G556" s="130"/>
      <c r="H556" s="123"/>
      <c r="I556" s="124"/>
      <c r="J556" s="123"/>
      <c r="K556" s="123"/>
      <c r="L556" s="206"/>
      <c r="M556" s="123"/>
      <c r="N556" s="123"/>
      <c r="O556" s="123"/>
    </row>
    <row r="557" spans="1:15" ht="13" customHeight="1">
      <c r="A557" s="4" t="s">
        <v>12</v>
      </c>
      <c r="E557" s="4">
        <f>K464+K480</f>
        <v>0</v>
      </c>
      <c r="F557" s="69"/>
      <c r="G557" s="69"/>
      <c r="H557" s="2"/>
    </row>
    <row r="558" spans="1:15" s="3" customFormat="1" ht="13" customHeight="1">
      <c r="A558" s="4" t="s">
        <v>13</v>
      </c>
      <c r="B558" s="2"/>
      <c r="C558" s="2"/>
      <c r="D558" s="2"/>
      <c r="E558" s="4">
        <f>M464+M480</f>
        <v>0</v>
      </c>
      <c r="F558" s="69"/>
      <c r="G558" s="69"/>
      <c r="H558" s="2"/>
      <c r="I558" s="28"/>
      <c r="J558" s="4"/>
      <c r="K558" s="4"/>
      <c r="L558" s="142"/>
      <c r="M558" s="4"/>
      <c r="N558" s="4"/>
      <c r="O558" s="4"/>
    </row>
    <row r="559" spans="1:15" s="3" customFormat="1" ht="13" customHeight="1">
      <c r="A559" s="4"/>
      <c r="B559" s="2" t="s">
        <v>14</v>
      </c>
      <c r="C559" s="2"/>
      <c r="D559" s="2"/>
      <c r="E559" s="2"/>
      <c r="F559" s="25"/>
      <c r="G559" s="25"/>
      <c r="H559" s="4">
        <f>E557+E558</f>
        <v>0</v>
      </c>
      <c r="I559" s="28"/>
      <c r="J559" s="4"/>
      <c r="K559" s="4"/>
      <c r="L559" s="142"/>
      <c r="M559" s="4"/>
      <c r="N559" s="4"/>
      <c r="O559" s="4"/>
    </row>
    <row r="560" spans="1:15" ht="13" customHeight="1">
      <c r="A560" s="4" t="s">
        <v>15</v>
      </c>
      <c r="E560" s="4"/>
      <c r="F560" s="69"/>
      <c r="G560" s="69"/>
      <c r="H560" s="4">
        <f>O483</f>
        <v>0</v>
      </c>
    </row>
    <row r="561" spans="1:15" ht="13" customHeight="1">
      <c r="A561" s="4" t="s">
        <v>16</v>
      </c>
      <c r="E561" s="4"/>
      <c r="F561" s="69"/>
      <c r="G561" s="69"/>
      <c r="H561" s="4">
        <f>O489</f>
        <v>0</v>
      </c>
    </row>
    <row r="562" spans="1:15" ht="13" customHeight="1">
      <c r="A562" s="4" t="s">
        <v>17</v>
      </c>
      <c r="E562" s="4"/>
      <c r="F562" s="69"/>
      <c r="G562" s="69"/>
      <c r="H562" s="4">
        <f>O498</f>
        <v>0</v>
      </c>
    </row>
    <row r="563" spans="1:15" ht="13" customHeight="1">
      <c r="A563" s="4" t="s">
        <v>18</v>
      </c>
      <c r="E563" s="4"/>
      <c r="F563" s="69"/>
      <c r="G563" s="69"/>
      <c r="H563" s="4">
        <f>O509</f>
        <v>0</v>
      </c>
    </row>
    <row r="564" spans="1:15" ht="13" customHeight="1">
      <c r="A564" s="4" t="s">
        <v>19</v>
      </c>
      <c r="E564" s="4"/>
      <c r="F564" s="69"/>
      <c r="G564" s="69"/>
      <c r="H564" s="4">
        <f>O515</f>
        <v>0</v>
      </c>
    </row>
    <row r="565" spans="1:15" ht="13" customHeight="1">
      <c r="A565" s="4" t="s">
        <v>20</v>
      </c>
      <c r="E565" s="4"/>
      <c r="F565" s="69"/>
      <c r="G565" s="69"/>
      <c r="H565" s="82">
        <f>O521</f>
        <v>0</v>
      </c>
    </row>
    <row r="566" spans="1:15" ht="13" customHeight="1">
      <c r="A566" s="73" t="s">
        <v>21</v>
      </c>
      <c r="E566" s="4"/>
      <c r="F566" s="69"/>
      <c r="G566" s="69"/>
      <c r="H566" s="83">
        <f>SUM(H557:H565)</f>
        <v>0</v>
      </c>
    </row>
    <row r="567" spans="1:15" ht="13" customHeight="1">
      <c r="A567" s="4" t="s">
        <v>47</v>
      </c>
      <c r="E567" s="4"/>
      <c r="F567" s="69"/>
      <c r="G567" s="69"/>
      <c r="H567" s="4">
        <f>H538+H544+H550</f>
        <v>0</v>
      </c>
    </row>
    <row r="568" spans="1:15" ht="13" customHeight="1">
      <c r="A568" s="4" t="s">
        <v>48</v>
      </c>
      <c r="E568" s="4"/>
      <c r="F568" s="69"/>
      <c r="G568" s="69"/>
      <c r="H568" s="4">
        <f>H539+H545+H551</f>
        <v>0</v>
      </c>
    </row>
    <row r="569" spans="1:15" ht="13" customHeight="1">
      <c r="A569" s="4" t="s">
        <v>49</v>
      </c>
      <c r="E569" s="4"/>
      <c r="F569" s="69"/>
      <c r="G569" s="69"/>
      <c r="H569" s="82">
        <f>O535</f>
        <v>0</v>
      </c>
    </row>
    <row r="570" spans="1:15" s="3" customFormat="1" ht="13" customHeight="1">
      <c r="A570" s="6" t="s">
        <v>86</v>
      </c>
      <c r="B570" s="2"/>
      <c r="C570" s="2"/>
      <c r="D570" s="2"/>
      <c r="E570" s="6"/>
      <c r="F570" s="74"/>
      <c r="G570" s="74"/>
      <c r="H570" s="66">
        <f>H567+H566</f>
        <v>0</v>
      </c>
      <c r="I570" s="7"/>
      <c r="J570" s="6"/>
      <c r="K570" s="6"/>
      <c r="L570" s="189"/>
      <c r="M570" s="6"/>
      <c r="N570" s="6"/>
      <c r="O570" s="6"/>
    </row>
    <row r="571" spans="1:15" ht="13" customHeight="1">
      <c r="A571" s="3" t="s">
        <v>85</v>
      </c>
      <c r="H571" s="67">
        <f>H570+H568</f>
        <v>0</v>
      </c>
      <c r="I571" s="7"/>
      <c r="J571" s="6"/>
      <c r="K571" s="6"/>
      <c r="L571" s="189"/>
      <c r="M571" s="6"/>
      <c r="N571" s="6"/>
      <c r="O571" s="6"/>
    </row>
    <row r="572" spans="1:15" ht="13" customHeight="1">
      <c r="A572" s="227" t="s">
        <v>23</v>
      </c>
      <c r="B572" s="228"/>
      <c r="C572" s="228"/>
      <c r="D572" s="228" t="s">
        <v>24</v>
      </c>
      <c r="E572" s="229">
        <v>0.56499999999999995</v>
      </c>
      <c r="F572" s="74"/>
      <c r="G572" s="74"/>
      <c r="H572" s="68">
        <f>H574*E572</f>
        <v>0</v>
      </c>
    </row>
    <row r="573" spans="1:15" s="3" customFormat="1" ht="13" customHeight="1">
      <c r="A573" s="6" t="s">
        <v>25</v>
      </c>
      <c r="B573" s="2"/>
      <c r="C573" s="2"/>
      <c r="D573" s="2"/>
      <c r="E573" s="4"/>
      <c r="F573" s="69"/>
      <c r="G573" s="69"/>
      <c r="H573" s="65">
        <f>H571+H572</f>
        <v>0</v>
      </c>
      <c r="I573" s="28"/>
      <c r="J573" s="4"/>
      <c r="K573" s="4"/>
      <c r="L573" s="142"/>
      <c r="M573" s="4"/>
      <c r="N573" s="4"/>
      <c r="O573" s="4"/>
    </row>
    <row r="574" spans="1:15" ht="13" customHeight="1">
      <c r="A574" s="2" t="s">
        <v>26</v>
      </c>
      <c r="H574" s="4">
        <f>+H571-H564-H561-H553-H547-H541-H529-H530-H531-H532</f>
        <v>0</v>
      </c>
    </row>
    <row r="575" spans="1:15" s="54" customFormat="1" ht="13" customHeight="1" thickBot="1">
      <c r="F575" s="75"/>
      <c r="G575" s="75"/>
      <c r="H575" s="71"/>
      <c r="I575" s="76"/>
      <c r="J575" s="71"/>
      <c r="K575" s="71"/>
      <c r="L575" s="200"/>
      <c r="M575" s="71"/>
      <c r="N575" s="71"/>
      <c r="O575" s="71"/>
    </row>
    <row r="576" spans="1:15" ht="13" customHeight="1"/>
    <row r="577" spans="1:22" s="135" customFormat="1" ht="13" customHeight="1">
      <c r="A577" s="131" t="s">
        <v>79</v>
      </c>
      <c r="B577" s="131"/>
      <c r="C577" s="131"/>
      <c r="D577" s="131"/>
      <c r="E577" s="131"/>
      <c r="F577" s="132"/>
      <c r="G577" s="132"/>
      <c r="H577" s="133"/>
      <c r="I577" s="134"/>
      <c r="J577" s="133"/>
      <c r="K577" s="133"/>
      <c r="L577" s="207"/>
      <c r="M577" s="133"/>
      <c r="N577" s="133"/>
      <c r="O577" s="133"/>
    </row>
    <row r="578" spans="1:22" ht="13" customHeight="1">
      <c r="A578" s="3"/>
      <c r="B578" s="3"/>
      <c r="C578" s="3"/>
      <c r="D578" s="3"/>
      <c r="E578" s="3"/>
      <c r="F578" s="5"/>
      <c r="G578" s="5"/>
      <c r="H578" s="6"/>
      <c r="I578" s="7"/>
      <c r="J578" s="6"/>
      <c r="K578" s="6"/>
      <c r="L578" s="189"/>
      <c r="M578" s="6"/>
      <c r="N578" s="6"/>
    </row>
    <row r="579" spans="1:22" s="135" customFormat="1" ht="13" customHeight="1">
      <c r="A579" s="131" t="s">
        <v>95</v>
      </c>
      <c r="B579" s="131"/>
      <c r="C579" s="131"/>
      <c r="D579" s="131"/>
      <c r="E579" s="131"/>
      <c r="F579" s="132"/>
      <c r="G579" s="132"/>
      <c r="H579" s="133"/>
      <c r="I579" s="134"/>
      <c r="J579" s="133"/>
      <c r="K579" s="133"/>
      <c r="L579" s="207"/>
      <c r="M579" s="133"/>
      <c r="N579" s="136" t="s">
        <v>0</v>
      </c>
      <c r="O579" s="159">
        <f>N607</f>
        <v>0</v>
      </c>
      <c r="V579" s="138"/>
    </row>
    <row r="580" spans="1:22" ht="13">
      <c r="A580" s="10"/>
      <c r="B580" s="3"/>
      <c r="C580" s="3"/>
      <c r="D580" s="3"/>
      <c r="E580" s="3"/>
      <c r="F580" s="5"/>
      <c r="G580" s="5"/>
      <c r="H580" s="6"/>
      <c r="I580" s="94"/>
      <c r="J580" s="6"/>
      <c r="K580" s="6"/>
      <c r="L580" s="189"/>
      <c r="M580" s="6"/>
      <c r="N580" s="11"/>
      <c r="V580" s="9"/>
    </row>
    <row r="581" spans="1:22" ht="13" customHeight="1">
      <c r="A581" s="12"/>
      <c r="B581" s="3"/>
      <c r="C581" s="13"/>
      <c r="D581" s="3"/>
      <c r="E581" s="3"/>
      <c r="F581" s="5"/>
      <c r="G581" s="14"/>
      <c r="H581" s="15" t="s">
        <v>110</v>
      </c>
      <c r="I581" s="7" t="s">
        <v>112</v>
      </c>
      <c r="J581" s="141" t="s">
        <v>1</v>
      </c>
      <c r="K581" s="15" t="s">
        <v>2</v>
      </c>
      <c r="L581" s="191" t="s">
        <v>3</v>
      </c>
      <c r="N581" s="162"/>
    </row>
    <row r="582" spans="1:22" ht="13" customHeight="1">
      <c r="A582" s="12"/>
      <c r="B582" s="150" t="s">
        <v>4</v>
      </c>
      <c r="C582" s="24"/>
      <c r="D582" s="13" t="s">
        <v>5</v>
      </c>
      <c r="H582" s="141" t="s">
        <v>111</v>
      </c>
      <c r="I582" s="151" t="s">
        <v>113</v>
      </c>
      <c r="J582" s="141" t="s">
        <v>2</v>
      </c>
      <c r="K582" s="141" t="s">
        <v>6</v>
      </c>
      <c r="L582" s="202" t="s">
        <v>42</v>
      </c>
      <c r="M582" s="141" t="s">
        <v>3</v>
      </c>
      <c r="N582" s="141" t="s">
        <v>7</v>
      </c>
      <c r="S582" s="3"/>
    </row>
    <row r="583" spans="1:22" ht="13" customHeight="1">
      <c r="A583" s="152">
        <v>1</v>
      </c>
      <c r="B583" s="155">
        <f t="shared" ref="B583:B606" si="96">B440</f>
        <v>0</v>
      </c>
      <c r="C583" s="154"/>
      <c r="D583" s="153" t="s">
        <v>87</v>
      </c>
      <c r="E583" s="155"/>
      <c r="F583" s="156"/>
      <c r="G583" s="156"/>
      <c r="H583" s="174">
        <f t="shared" ref="H583:H606" si="97">H440</f>
        <v>0</v>
      </c>
      <c r="I583" s="175">
        <f>H583*12</f>
        <v>0</v>
      </c>
      <c r="J583" s="149">
        <f t="shared" ref="J583:J606" si="98">J440*$N$4</f>
        <v>0</v>
      </c>
      <c r="K583" s="149">
        <f>J583*H583</f>
        <v>0</v>
      </c>
      <c r="L583" s="203">
        <f t="shared" ref="L583:L606" si="99">+L440</f>
        <v>0.32650000000000001</v>
      </c>
      <c r="M583" s="149">
        <f>+K583*L583</f>
        <v>0</v>
      </c>
      <c r="N583" s="149">
        <f>+K583+M583</f>
        <v>0</v>
      </c>
      <c r="U583" s="9"/>
    </row>
    <row r="584" spans="1:22" ht="13" customHeight="1">
      <c r="A584" s="26">
        <f t="shared" ref="A584:A606" si="100">1+A583</f>
        <v>2</v>
      </c>
      <c r="B584" s="26">
        <f t="shared" si="96"/>
        <v>0</v>
      </c>
      <c r="C584" s="24"/>
      <c r="D584" s="2">
        <f t="shared" ref="D584:D606" si="101">D441</f>
        <v>0</v>
      </c>
      <c r="H584" s="144">
        <f t="shared" si="97"/>
        <v>0</v>
      </c>
      <c r="I584" s="179">
        <f t="shared" ref="I584:I606" si="102">H584*12</f>
        <v>0</v>
      </c>
      <c r="J584" s="146">
        <f t="shared" si="98"/>
        <v>0</v>
      </c>
      <c r="K584" s="47">
        <f t="shared" ref="K584:K606" si="103">J584*H584</f>
        <v>0</v>
      </c>
      <c r="L584" s="204">
        <f t="shared" si="99"/>
        <v>0</v>
      </c>
      <c r="M584" s="165">
        <f t="shared" ref="M584:M606" si="104">+K584*L584</f>
        <v>0</v>
      </c>
      <c r="N584" s="146">
        <f t="shared" ref="N584:N606" si="105">+K584+M584</f>
        <v>0</v>
      </c>
      <c r="U584" s="9"/>
    </row>
    <row r="585" spans="1:22" ht="13" customHeight="1">
      <c r="A585" s="26">
        <f t="shared" si="100"/>
        <v>3</v>
      </c>
      <c r="B585" s="26">
        <f t="shared" si="96"/>
        <v>0</v>
      </c>
      <c r="C585" s="24"/>
      <c r="D585" s="2">
        <f t="shared" si="101"/>
        <v>0</v>
      </c>
      <c r="H585" s="144">
        <f t="shared" si="97"/>
        <v>0</v>
      </c>
      <c r="I585" s="179">
        <f t="shared" si="102"/>
        <v>0</v>
      </c>
      <c r="J585" s="146">
        <f t="shared" si="98"/>
        <v>0</v>
      </c>
      <c r="K585" s="47">
        <f t="shared" si="103"/>
        <v>0</v>
      </c>
      <c r="L585" s="204">
        <f t="shared" si="99"/>
        <v>0</v>
      </c>
      <c r="M585" s="165">
        <f t="shared" si="104"/>
        <v>0</v>
      </c>
      <c r="N585" s="146">
        <f t="shared" si="105"/>
        <v>0</v>
      </c>
      <c r="P585" s="4"/>
      <c r="U585" s="9"/>
    </row>
    <row r="586" spans="1:22" ht="13" customHeight="1">
      <c r="A586" s="26">
        <f t="shared" si="100"/>
        <v>4</v>
      </c>
      <c r="B586" s="26">
        <f t="shared" si="96"/>
        <v>0</v>
      </c>
      <c r="C586" s="24"/>
      <c r="D586" s="2">
        <f t="shared" si="101"/>
        <v>0</v>
      </c>
      <c r="E586" s="25"/>
      <c r="H586" s="144">
        <f t="shared" si="97"/>
        <v>0</v>
      </c>
      <c r="I586" s="179">
        <f t="shared" si="102"/>
        <v>0</v>
      </c>
      <c r="J586" s="146">
        <f t="shared" si="98"/>
        <v>0</v>
      </c>
      <c r="K586" s="47">
        <f t="shared" si="103"/>
        <v>0</v>
      </c>
      <c r="L586" s="204">
        <f t="shared" si="99"/>
        <v>0</v>
      </c>
      <c r="M586" s="165">
        <f t="shared" si="104"/>
        <v>0</v>
      </c>
      <c r="N586" s="146">
        <f t="shared" si="105"/>
        <v>0</v>
      </c>
      <c r="U586" s="9"/>
    </row>
    <row r="587" spans="1:22" ht="13" customHeight="1">
      <c r="A587" s="26">
        <f t="shared" si="100"/>
        <v>5</v>
      </c>
      <c r="B587" s="26">
        <f t="shared" si="96"/>
        <v>0</v>
      </c>
      <c r="C587" s="24"/>
      <c r="D587" s="2">
        <f t="shared" si="101"/>
        <v>0</v>
      </c>
      <c r="H587" s="144">
        <f t="shared" si="97"/>
        <v>0</v>
      </c>
      <c r="I587" s="179">
        <f t="shared" si="102"/>
        <v>0</v>
      </c>
      <c r="J587" s="146">
        <f t="shared" si="98"/>
        <v>0</v>
      </c>
      <c r="K587" s="47">
        <f t="shared" si="103"/>
        <v>0</v>
      </c>
      <c r="L587" s="204">
        <f t="shared" si="99"/>
        <v>0</v>
      </c>
      <c r="M587" s="165">
        <f t="shared" si="104"/>
        <v>0</v>
      </c>
      <c r="N587" s="146">
        <f t="shared" si="105"/>
        <v>0</v>
      </c>
      <c r="U587" s="9"/>
    </row>
    <row r="588" spans="1:22" ht="13" customHeight="1">
      <c r="A588" s="26">
        <f t="shared" si="100"/>
        <v>6</v>
      </c>
      <c r="B588" s="26">
        <f t="shared" si="96"/>
        <v>0</v>
      </c>
      <c r="C588" s="24"/>
      <c r="D588" s="2">
        <f t="shared" si="101"/>
        <v>0</v>
      </c>
      <c r="H588" s="144">
        <f t="shared" si="97"/>
        <v>0</v>
      </c>
      <c r="I588" s="179">
        <f t="shared" si="102"/>
        <v>0</v>
      </c>
      <c r="J588" s="146">
        <f t="shared" si="98"/>
        <v>0</v>
      </c>
      <c r="K588" s="47">
        <f t="shared" si="103"/>
        <v>0</v>
      </c>
      <c r="L588" s="204">
        <f t="shared" si="99"/>
        <v>0</v>
      </c>
      <c r="M588" s="165">
        <f t="shared" si="104"/>
        <v>0</v>
      </c>
      <c r="N588" s="146">
        <f t="shared" si="105"/>
        <v>0</v>
      </c>
      <c r="U588" s="9"/>
    </row>
    <row r="589" spans="1:22" ht="13" customHeight="1">
      <c r="A589" s="26">
        <f t="shared" si="100"/>
        <v>7</v>
      </c>
      <c r="B589" s="26">
        <f t="shared" si="96"/>
        <v>0</v>
      </c>
      <c r="C589" s="24"/>
      <c r="D589" s="2">
        <f t="shared" si="101"/>
        <v>0</v>
      </c>
      <c r="H589" s="144">
        <f t="shared" si="97"/>
        <v>0</v>
      </c>
      <c r="I589" s="179">
        <f t="shared" si="102"/>
        <v>0</v>
      </c>
      <c r="J589" s="146">
        <f t="shared" si="98"/>
        <v>0</v>
      </c>
      <c r="K589" s="47">
        <f t="shared" si="103"/>
        <v>0</v>
      </c>
      <c r="L589" s="204">
        <f t="shared" si="99"/>
        <v>0</v>
      </c>
      <c r="M589" s="165">
        <f t="shared" si="104"/>
        <v>0</v>
      </c>
      <c r="N589" s="146">
        <f t="shared" si="105"/>
        <v>0</v>
      </c>
      <c r="P589" s="4"/>
      <c r="U589" s="9"/>
    </row>
    <row r="590" spans="1:22" ht="13" customHeight="1">
      <c r="A590" s="26">
        <f t="shared" si="100"/>
        <v>8</v>
      </c>
      <c r="B590" s="26">
        <f t="shared" si="96"/>
        <v>0</v>
      </c>
      <c r="C590" s="24"/>
      <c r="D590" s="2">
        <f t="shared" si="101"/>
        <v>0</v>
      </c>
      <c r="H590" s="144">
        <f t="shared" si="97"/>
        <v>0</v>
      </c>
      <c r="I590" s="179">
        <f t="shared" si="102"/>
        <v>0</v>
      </c>
      <c r="J590" s="146">
        <f t="shared" si="98"/>
        <v>0</v>
      </c>
      <c r="K590" s="47">
        <f t="shared" si="103"/>
        <v>0</v>
      </c>
      <c r="L590" s="204">
        <f t="shared" si="99"/>
        <v>0</v>
      </c>
      <c r="M590" s="165">
        <f t="shared" si="104"/>
        <v>0</v>
      </c>
      <c r="N590" s="146">
        <f t="shared" si="105"/>
        <v>0</v>
      </c>
      <c r="U590" s="9"/>
    </row>
    <row r="591" spans="1:22" ht="13" customHeight="1">
      <c r="A591" s="26">
        <f t="shared" si="100"/>
        <v>9</v>
      </c>
      <c r="B591" s="26">
        <f t="shared" si="96"/>
        <v>0</v>
      </c>
      <c r="C591" s="24"/>
      <c r="D591" s="2">
        <f t="shared" si="101"/>
        <v>0</v>
      </c>
      <c r="H591" s="144">
        <f t="shared" si="97"/>
        <v>0</v>
      </c>
      <c r="I591" s="179">
        <f t="shared" si="102"/>
        <v>0</v>
      </c>
      <c r="J591" s="146">
        <f t="shared" si="98"/>
        <v>0</v>
      </c>
      <c r="K591" s="47">
        <f t="shared" si="103"/>
        <v>0</v>
      </c>
      <c r="L591" s="204">
        <f t="shared" si="99"/>
        <v>0</v>
      </c>
      <c r="M591" s="165">
        <f t="shared" si="104"/>
        <v>0</v>
      </c>
      <c r="N591" s="146">
        <f t="shared" si="105"/>
        <v>0</v>
      </c>
    </row>
    <row r="592" spans="1:22" ht="13" customHeight="1">
      <c r="A592" s="26">
        <f t="shared" si="100"/>
        <v>10</v>
      </c>
      <c r="B592" s="26">
        <f t="shared" si="96"/>
        <v>0</v>
      </c>
      <c r="C592" s="24"/>
      <c r="D592" s="2">
        <f t="shared" si="101"/>
        <v>0</v>
      </c>
      <c r="H592" s="144">
        <f t="shared" si="97"/>
        <v>0</v>
      </c>
      <c r="I592" s="179">
        <f t="shared" si="102"/>
        <v>0</v>
      </c>
      <c r="J592" s="146">
        <f t="shared" si="98"/>
        <v>0</v>
      </c>
      <c r="K592" s="47">
        <f t="shared" si="103"/>
        <v>0</v>
      </c>
      <c r="L592" s="204">
        <f t="shared" si="99"/>
        <v>0</v>
      </c>
      <c r="M592" s="165">
        <f t="shared" si="104"/>
        <v>0</v>
      </c>
      <c r="N592" s="146">
        <f t="shared" si="105"/>
        <v>0</v>
      </c>
    </row>
    <row r="593" spans="1:16" ht="13" hidden="1" customHeight="1">
      <c r="A593" s="26">
        <f t="shared" si="100"/>
        <v>11</v>
      </c>
      <c r="B593" s="26">
        <f t="shared" si="96"/>
        <v>0</v>
      </c>
      <c r="C593" s="24"/>
      <c r="D593" s="2">
        <f t="shared" si="101"/>
        <v>0</v>
      </c>
      <c r="H593" s="144">
        <f t="shared" si="97"/>
        <v>0</v>
      </c>
      <c r="I593" s="179">
        <f t="shared" si="102"/>
        <v>0</v>
      </c>
      <c r="J593" s="146">
        <f t="shared" si="98"/>
        <v>0</v>
      </c>
      <c r="K593" s="47">
        <f t="shared" si="103"/>
        <v>0</v>
      </c>
      <c r="L593" s="204">
        <f t="shared" si="99"/>
        <v>0</v>
      </c>
      <c r="M593" s="165">
        <f t="shared" si="104"/>
        <v>0</v>
      </c>
      <c r="N593" s="146">
        <f t="shared" si="105"/>
        <v>0</v>
      </c>
    </row>
    <row r="594" spans="1:16" ht="13" hidden="1" customHeight="1">
      <c r="A594" s="26">
        <f t="shared" si="100"/>
        <v>12</v>
      </c>
      <c r="B594" s="26">
        <f t="shared" si="96"/>
        <v>0</v>
      </c>
      <c r="C594" s="24"/>
      <c r="D594" s="2">
        <f t="shared" si="101"/>
        <v>0</v>
      </c>
      <c r="H594" s="144">
        <f t="shared" si="97"/>
        <v>0</v>
      </c>
      <c r="I594" s="179">
        <f t="shared" si="102"/>
        <v>0</v>
      </c>
      <c r="J594" s="146">
        <f t="shared" si="98"/>
        <v>0</v>
      </c>
      <c r="K594" s="47">
        <f t="shared" si="103"/>
        <v>0</v>
      </c>
      <c r="L594" s="204">
        <f t="shared" si="99"/>
        <v>0</v>
      </c>
      <c r="M594" s="165">
        <f t="shared" si="104"/>
        <v>0</v>
      </c>
      <c r="N594" s="146">
        <f t="shared" si="105"/>
        <v>0</v>
      </c>
    </row>
    <row r="595" spans="1:16" ht="13" hidden="1" customHeight="1">
      <c r="A595" s="26">
        <f t="shared" si="100"/>
        <v>13</v>
      </c>
      <c r="B595" s="26">
        <f t="shared" si="96"/>
        <v>0</v>
      </c>
      <c r="C595" s="24"/>
      <c r="D595" s="2">
        <f t="shared" si="101"/>
        <v>0</v>
      </c>
      <c r="H595" s="144">
        <f t="shared" si="97"/>
        <v>0</v>
      </c>
      <c r="I595" s="179">
        <f t="shared" si="102"/>
        <v>0</v>
      </c>
      <c r="J595" s="146">
        <f t="shared" si="98"/>
        <v>0</v>
      </c>
      <c r="K595" s="47">
        <f t="shared" si="103"/>
        <v>0</v>
      </c>
      <c r="L595" s="204">
        <f t="shared" si="99"/>
        <v>0</v>
      </c>
      <c r="M595" s="165">
        <f t="shared" si="104"/>
        <v>0</v>
      </c>
      <c r="N595" s="146">
        <f t="shared" si="105"/>
        <v>0</v>
      </c>
    </row>
    <row r="596" spans="1:16" ht="13" hidden="1" customHeight="1">
      <c r="A596" s="26">
        <f t="shared" si="100"/>
        <v>14</v>
      </c>
      <c r="B596" s="26">
        <f t="shared" si="96"/>
        <v>0</v>
      </c>
      <c r="C596" s="24"/>
      <c r="D596" s="2">
        <f t="shared" si="101"/>
        <v>0</v>
      </c>
      <c r="H596" s="144">
        <f t="shared" si="97"/>
        <v>0</v>
      </c>
      <c r="I596" s="179">
        <f t="shared" si="102"/>
        <v>0</v>
      </c>
      <c r="J596" s="146">
        <f t="shared" si="98"/>
        <v>0</v>
      </c>
      <c r="K596" s="47">
        <f t="shared" si="103"/>
        <v>0</v>
      </c>
      <c r="L596" s="204">
        <f t="shared" si="99"/>
        <v>0</v>
      </c>
      <c r="M596" s="165">
        <f t="shared" si="104"/>
        <v>0</v>
      </c>
      <c r="N596" s="146">
        <f t="shared" si="105"/>
        <v>0</v>
      </c>
    </row>
    <row r="597" spans="1:16" ht="13" hidden="1" customHeight="1">
      <c r="A597" s="26">
        <f t="shared" si="100"/>
        <v>15</v>
      </c>
      <c r="B597" s="26">
        <f t="shared" si="96"/>
        <v>0</v>
      </c>
      <c r="C597" s="24"/>
      <c r="D597" s="2">
        <f t="shared" si="101"/>
        <v>0</v>
      </c>
      <c r="H597" s="144">
        <f t="shared" si="97"/>
        <v>0</v>
      </c>
      <c r="I597" s="179">
        <f t="shared" si="102"/>
        <v>0</v>
      </c>
      <c r="J597" s="146">
        <f t="shared" si="98"/>
        <v>0</v>
      </c>
      <c r="K597" s="47">
        <f t="shared" si="103"/>
        <v>0</v>
      </c>
      <c r="L597" s="204">
        <f t="shared" si="99"/>
        <v>0</v>
      </c>
      <c r="M597" s="165">
        <f t="shared" si="104"/>
        <v>0</v>
      </c>
      <c r="N597" s="146">
        <f t="shared" si="105"/>
        <v>0</v>
      </c>
    </row>
    <row r="598" spans="1:16" ht="13" hidden="1" customHeight="1">
      <c r="A598" s="26">
        <f t="shared" si="100"/>
        <v>16</v>
      </c>
      <c r="B598" s="26">
        <f t="shared" si="96"/>
        <v>0</v>
      </c>
      <c r="C598" s="24"/>
      <c r="D598" s="2">
        <f t="shared" si="101"/>
        <v>0</v>
      </c>
      <c r="H598" s="144">
        <f t="shared" si="97"/>
        <v>0</v>
      </c>
      <c r="I598" s="179">
        <f t="shared" si="102"/>
        <v>0</v>
      </c>
      <c r="J598" s="146">
        <f t="shared" si="98"/>
        <v>0</v>
      </c>
      <c r="K598" s="47">
        <f t="shared" si="103"/>
        <v>0</v>
      </c>
      <c r="L598" s="204">
        <f t="shared" si="99"/>
        <v>0</v>
      </c>
      <c r="M598" s="165">
        <f t="shared" si="104"/>
        <v>0</v>
      </c>
      <c r="N598" s="146">
        <f t="shared" si="105"/>
        <v>0</v>
      </c>
    </row>
    <row r="599" spans="1:16" ht="13" hidden="1" customHeight="1">
      <c r="A599" s="26">
        <f t="shared" si="100"/>
        <v>17</v>
      </c>
      <c r="B599" s="26">
        <f t="shared" si="96"/>
        <v>0</v>
      </c>
      <c r="C599" s="24"/>
      <c r="D599" s="2">
        <f t="shared" si="101"/>
        <v>0</v>
      </c>
      <c r="H599" s="144">
        <f t="shared" si="97"/>
        <v>0</v>
      </c>
      <c r="I599" s="179">
        <f t="shared" si="102"/>
        <v>0</v>
      </c>
      <c r="J599" s="146">
        <f t="shared" si="98"/>
        <v>0</v>
      </c>
      <c r="K599" s="47">
        <f t="shared" si="103"/>
        <v>0</v>
      </c>
      <c r="L599" s="204">
        <f t="shared" si="99"/>
        <v>0</v>
      </c>
      <c r="M599" s="165">
        <f t="shared" si="104"/>
        <v>0</v>
      </c>
      <c r="N599" s="146">
        <f t="shared" si="105"/>
        <v>0</v>
      </c>
    </row>
    <row r="600" spans="1:16" ht="13" hidden="1" customHeight="1">
      <c r="A600" s="26">
        <f t="shared" si="100"/>
        <v>18</v>
      </c>
      <c r="B600" s="26">
        <f t="shared" si="96"/>
        <v>0</v>
      </c>
      <c r="C600" s="24"/>
      <c r="D600" s="2">
        <f t="shared" si="101"/>
        <v>0</v>
      </c>
      <c r="H600" s="144">
        <f t="shared" si="97"/>
        <v>0</v>
      </c>
      <c r="I600" s="179">
        <f t="shared" si="102"/>
        <v>0</v>
      </c>
      <c r="J600" s="146">
        <f t="shared" si="98"/>
        <v>0</v>
      </c>
      <c r="K600" s="47">
        <f t="shared" si="103"/>
        <v>0</v>
      </c>
      <c r="L600" s="204">
        <f t="shared" si="99"/>
        <v>0</v>
      </c>
      <c r="M600" s="165">
        <f t="shared" si="104"/>
        <v>0</v>
      </c>
      <c r="N600" s="146">
        <f t="shared" si="105"/>
        <v>0</v>
      </c>
    </row>
    <row r="601" spans="1:16" ht="13" hidden="1" customHeight="1">
      <c r="A601" s="26">
        <f t="shared" si="100"/>
        <v>19</v>
      </c>
      <c r="B601" s="26">
        <f t="shared" si="96"/>
        <v>0</v>
      </c>
      <c r="C601" s="24"/>
      <c r="D601" s="2">
        <f t="shared" si="101"/>
        <v>0</v>
      </c>
      <c r="H601" s="144">
        <f t="shared" si="97"/>
        <v>0</v>
      </c>
      <c r="I601" s="179">
        <f t="shared" si="102"/>
        <v>0</v>
      </c>
      <c r="J601" s="146">
        <f t="shared" si="98"/>
        <v>0</v>
      </c>
      <c r="K601" s="47">
        <f t="shared" si="103"/>
        <v>0</v>
      </c>
      <c r="L601" s="204">
        <f t="shared" si="99"/>
        <v>0</v>
      </c>
      <c r="M601" s="165">
        <f t="shared" si="104"/>
        <v>0</v>
      </c>
      <c r="N601" s="146">
        <f t="shared" si="105"/>
        <v>0</v>
      </c>
    </row>
    <row r="602" spans="1:16" ht="13" hidden="1" customHeight="1">
      <c r="A602" s="26">
        <f t="shared" si="100"/>
        <v>20</v>
      </c>
      <c r="B602" s="26">
        <f t="shared" si="96"/>
        <v>0</v>
      </c>
      <c r="C602" s="24"/>
      <c r="D602" s="2">
        <f t="shared" si="101"/>
        <v>0</v>
      </c>
      <c r="H602" s="144">
        <f t="shared" si="97"/>
        <v>0</v>
      </c>
      <c r="I602" s="179">
        <f t="shared" si="102"/>
        <v>0</v>
      </c>
      <c r="J602" s="146">
        <f t="shared" si="98"/>
        <v>0</v>
      </c>
      <c r="K602" s="47">
        <f t="shared" si="103"/>
        <v>0</v>
      </c>
      <c r="L602" s="204">
        <f t="shared" si="99"/>
        <v>0</v>
      </c>
      <c r="M602" s="165">
        <f t="shared" si="104"/>
        <v>0</v>
      </c>
      <c r="N602" s="146">
        <f t="shared" si="105"/>
        <v>0</v>
      </c>
    </row>
    <row r="603" spans="1:16" ht="13" hidden="1" customHeight="1">
      <c r="A603" s="26">
        <f t="shared" si="100"/>
        <v>21</v>
      </c>
      <c r="B603" s="26">
        <f t="shared" si="96"/>
        <v>0</v>
      </c>
      <c r="C603" s="24"/>
      <c r="D603" s="2">
        <f t="shared" si="101"/>
        <v>0</v>
      </c>
      <c r="H603" s="144">
        <f t="shared" si="97"/>
        <v>0</v>
      </c>
      <c r="I603" s="179">
        <f t="shared" si="102"/>
        <v>0</v>
      </c>
      <c r="J603" s="146">
        <f t="shared" si="98"/>
        <v>0</v>
      </c>
      <c r="K603" s="47">
        <f t="shared" si="103"/>
        <v>0</v>
      </c>
      <c r="L603" s="204">
        <f t="shared" si="99"/>
        <v>0</v>
      </c>
      <c r="M603" s="165">
        <f t="shared" si="104"/>
        <v>0</v>
      </c>
      <c r="N603" s="146">
        <f t="shared" si="105"/>
        <v>0</v>
      </c>
    </row>
    <row r="604" spans="1:16" ht="13" hidden="1" customHeight="1">
      <c r="A604" s="26">
        <f t="shared" si="100"/>
        <v>22</v>
      </c>
      <c r="B604" s="26">
        <f t="shared" si="96"/>
        <v>0</v>
      </c>
      <c r="C604" s="24"/>
      <c r="D604" s="2">
        <f t="shared" si="101"/>
        <v>0</v>
      </c>
      <c r="H604" s="144">
        <f t="shared" si="97"/>
        <v>0</v>
      </c>
      <c r="I604" s="179">
        <f t="shared" si="102"/>
        <v>0</v>
      </c>
      <c r="J604" s="146">
        <f t="shared" si="98"/>
        <v>0</v>
      </c>
      <c r="K604" s="47">
        <f t="shared" si="103"/>
        <v>0</v>
      </c>
      <c r="L604" s="204">
        <f t="shared" si="99"/>
        <v>0</v>
      </c>
      <c r="M604" s="165">
        <f t="shared" si="104"/>
        <v>0</v>
      </c>
      <c r="N604" s="146">
        <f t="shared" si="105"/>
        <v>0</v>
      </c>
    </row>
    <row r="605" spans="1:16" ht="13" hidden="1" customHeight="1">
      <c r="A605" s="26">
        <f t="shared" si="100"/>
        <v>23</v>
      </c>
      <c r="B605" s="26">
        <f t="shared" si="96"/>
        <v>0</v>
      </c>
      <c r="C605" s="24"/>
      <c r="D605" s="2">
        <f t="shared" si="101"/>
        <v>0</v>
      </c>
      <c r="H605" s="144">
        <f t="shared" si="97"/>
        <v>0</v>
      </c>
      <c r="I605" s="179">
        <f t="shared" si="102"/>
        <v>0</v>
      </c>
      <c r="J605" s="146">
        <f t="shared" si="98"/>
        <v>0</v>
      </c>
      <c r="K605" s="47">
        <f t="shared" si="103"/>
        <v>0</v>
      </c>
      <c r="L605" s="204">
        <f t="shared" si="99"/>
        <v>0</v>
      </c>
      <c r="M605" s="165">
        <f t="shared" si="104"/>
        <v>0</v>
      </c>
      <c r="N605" s="146">
        <f t="shared" si="105"/>
        <v>0</v>
      </c>
    </row>
    <row r="606" spans="1:16" ht="13" hidden="1" customHeight="1">
      <c r="A606" s="23">
        <f t="shared" si="100"/>
        <v>24</v>
      </c>
      <c r="B606" s="2">
        <f t="shared" si="96"/>
        <v>0</v>
      </c>
      <c r="C606" s="24"/>
      <c r="D606" s="2">
        <f t="shared" si="101"/>
        <v>0</v>
      </c>
      <c r="G606" s="27"/>
      <c r="H606" s="144">
        <f t="shared" si="97"/>
        <v>0</v>
      </c>
      <c r="I606" s="166">
        <f t="shared" si="102"/>
        <v>0</v>
      </c>
      <c r="J606" s="146">
        <f t="shared" si="98"/>
        <v>0</v>
      </c>
      <c r="K606" s="146">
        <f t="shared" si="103"/>
        <v>0</v>
      </c>
      <c r="L606" s="204">
        <f t="shared" si="99"/>
        <v>0</v>
      </c>
      <c r="M606" s="146">
        <f t="shared" si="104"/>
        <v>0</v>
      </c>
      <c r="N606" s="146">
        <f t="shared" si="105"/>
        <v>0</v>
      </c>
    </row>
    <row r="607" spans="1:16" ht="13" customHeight="1">
      <c r="H607" s="28"/>
      <c r="I607" s="70"/>
      <c r="K607" s="149">
        <f>SUM(K583:K606)</f>
        <v>0</v>
      </c>
      <c r="L607" s="194"/>
      <c r="M607" s="149">
        <f>SUM(M583:M606)</f>
        <v>0</v>
      </c>
      <c r="N607" s="149">
        <f>SUM(N583:N606)</f>
        <v>0</v>
      </c>
    </row>
    <row r="608" spans="1:16" ht="13" customHeight="1">
      <c r="I608" s="58"/>
      <c r="P608" s="4"/>
    </row>
    <row r="609" spans="1:22" s="135" customFormat="1" ht="13" customHeight="1">
      <c r="A609" s="131" t="s">
        <v>96</v>
      </c>
      <c r="B609" s="131"/>
      <c r="C609" s="131"/>
      <c r="D609" s="131"/>
      <c r="E609" s="131"/>
      <c r="F609" s="132"/>
      <c r="G609" s="132"/>
      <c r="H609" s="133"/>
      <c r="I609" s="134"/>
      <c r="J609" s="133"/>
      <c r="K609" s="133"/>
      <c r="L609" s="207"/>
      <c r="M609" s="133"/>
      <c r="N609" s="136" t="s">
        <v>0</v>
      </c>
      <c r="O609" s="159">
        <f>N623</f>
        <v>0</v>
      </c>
      <c r="V609" s="138"/>
    </row>
    <row r="610" spans="1:22" ht="13">
      <c r="A610" s="10"/>
      <c r="B610" s="3"/>
      <c r="C610" s="3"/>
      <c r="D610" s="3"/>
      <c r="E610" s="3"/>
      <c r="F610" s="5"/>
      <c r="G610" s="5"/>
      <c r="H610" s="6"/>
      <c r="I610" s="94"/>
      <c r="J610" s="6"/>
      <c r="K610" s="6"/>
      <c r="L610" s="189"/>
      <c r="M610" s="6"/>
      <c r="N610" s="11"/>
      <c r="V610" s="9"/>
    </row>
    <row r="611" spans="1:22" ht="13" customHeight="1">
      <c r="A611" s="12"/>
      <c r="B611" s="3"/>
      <c r="C611" s="13"/>
      <c r="D611" s="3"/>
      <c r="E611" s="3"/>
      <c r="F611" s="5"/>
      <c r="G611" s="14"/>
      <c r="H611" s="15" t="s">
        <v>114</v>
      </c>
      <c r="I611" s="7" t="s">
        <v>115</v>
      </c>
      <c r="J611" s="141" t="s">
        <v>116</v>
      </c>
      <c r="K611" s="15" t="s">
        <v>2</v>
      </c>
      <c r="L611" s="191" t="s">
        <v>3</v>
      </c>
      <c r="N611" s="162"/>
    </row>
    <row r="612" spans="1:22" ht="13" customHeight="1">
      <c r="A612" s="17"/>
      <c r="B612" s="18" t="s">
        <v>4</v>
      </c>
      <c r="C612" s="148"/>
      <c r="D612" s="147" t="s">
        <v>5</v>
      </c>
      <c r="E612" s="19"/>
      <c r="F612" s="20"/>
      <c r="G612" s="20"/>
      <c r="H612" s="21" t="s">
        <v>113</v>
      </c>
      <c r="I612" s="22" t="s">
        <v>113</v>
      </c>
      <c r="J612" s="21" t="s">
        <v>2</v>
      </c>
      <c r="K612" s="21" t="s">
        <v>6</v>
      </c>
      <c r="L612" s="192" t="s">
        <v>42</v>
      </c>
      <c r="M612" s="21" t="s">
        <v>3</v>
      </c>
      <c r="N612" s="21" t="s">
        <v>7</v>
      </c>
      <c r="P612" s="163" t="s">
        <v>97</v>
      </c>
      <c r="S612" s="3"/>
    </row>
    <row r="613" spans="1:22" ht="13" customHeight="1">
      <c r="A613" s="23">
        <v>1</v>
      </c>
      <c r="B613" s="2">
        <f t="shared" ref="B613:B622" si="106">B470</f>
        <v>0</v>
      </c>
      <c r="C613" s="24"/>
      <c r="D613" s="1" t="s">
        <v>87</v>
      </c>
      <c r="H613" s="176">
        <f t="shared" ref="H613:I622" si="107">H470</f>
        <v>0</v>
      </c>
      <c r="I613" s="166">
        <f t="shared" si="107"/>
        <v>0</v>
      </c>
      <c r="J613" s="146">
        <f t="shared" ref="J613:J622" si="108">J470*$N$4</f>
        <v>0</v>
      </c>
      <c r="K613" s="146">
        <f>(J613/9*I613)+(J613/9*H613)</f>
        <v>0</v>
      </c>
      <c r="L613" s="204">
        <f t="shared" ref="L613:L622" si="109">+L470</f>
        <v>0.32650000000000001</v>
      </c>
      <c r="M613" s="146">
        <f>+K613*L613</f>
        <v>0</v>
      </c>
      <c r="N613" s="146">
        <f>+K613+M613</f>
        <v>0</v>
      </c>
      <c r="P613" s="142">
        <f>(IF((J613+J613/9*I613)=0,0,K613/(J613+J613/9*I613)))</f>
        <v>0</v>
      </c>
      <c r="U613" s="9"/>
    </row>
    <row r="614" spans="1:22" ht="13" customHeight="1">
      <c r="A614" s="23">
        <f t="shared" ref="A614:A622" si="110">1+A613</f>
        <v>2</v>
      </c>
      <c r="B614" s="2">
        <f t="shared" si="106"/>
        <v>0</v>
      </c>
      <c r="C614" s="24"/>
      <c r="D614" s="2">
        <f t="shared" ref="D614:D622" si="111">D471</f>
        <v>0</v>
      </c>
      <c r="H614" s="176">
        <f t="shared" si="107"/>
        <v>0</v>
      </c>
      <c r="I614" s="166">
        <f t="shared" si="107"/>
        <v>0</v>
      </c>
      <c r="J614" s="146">
        <f t="shared" si="108"/>
        <v>0</v>
      </c>
      <c r="K614" s="146">
        <f t="shared" ref="K614:K622" si="112">(J614/9*I614)+(J614/9*H614)</f>
        <v>0</v>
      </c>
      <c r="L614" s="204">
        <f t="shared" si="109"/>
        <v>0</v>
      </c>
      <c r="M614" s="146">
        <f t="shared" ref="M614:M622" si="113">+K614*L614</f>
        <v>0</v>
      </c>
      <c r="N614" s="146">
        <f t="shared" ref="N614:N622" si="114">+K614+M614</f>
        <v>0</v>
      </c>
      <c r="P614" s="142">
        <f t="shared" ref="P614:P622" si="115">(IF((J614+J614/9*I614)=0,0,K614/(J614+J614/9*I614)))</f>
        <v>0</v>
      </c>
      <c r="U614" s="9"/>
    </row>
    <row r="615" spans="1:22" ht="13" customHeight="1">
      <c r="A615" s="23">
        <f t="shared" si="110"/>
        <v>3</v>
      </c>
      <c r="B615" s="2">
        <f t="shared" si="106"/>
        <v>0</v>
      </c>
      <c r="C615" s="24"/>
      <c r="D615" s="2">
        <f t="shared" si="111"/>
        <v>0</v>
      </c>
      <c r="H615" s="176">
        <f t="shared" si="107"/>
        <v>0</v>
      </c>
      <c r="I615" s="166">
        <f t="shared" si="107"/>
        <v>0</v>
      </c>
      <c r="J615" s="146">
        <f t="shared" si="108"/>
        <v>0</v>
      </c>
      <c r="K615" s="146">
        <f t="shared" si="112"/>
        <v>0</v>
      </c>
      <c r="L615" s="204">
        <f t="shared" si="109"/>
        <v>0</v>
      </c>
      <c r="M615" s="146">
        <f t="shared" si="113"/>
        <v>0</v>
      </c>
      <c r="N615" s="146">
        <f t="shared" si="114"/>
        <v>0</v>
      </c>
      <c r="P615" s="142">
        <f t="shared" si="115"/>
        <v>0</v>
      </c>
      <c r="U615" s="9"/>
    </row>
    <row r="616" spans="1:22" ht="13" customHeight="1">
      <c r="A616" s="23">
        <f t="shared" si="110"/>
        <v>4</v>
      </c>
      <c r="B616" s="2">
        <f t="shared" si="106"/>
        <v>0</v>
      </c>
      <c r="C616" s="24"/>
      <c r="D616" s="2">
        <f t="shared" si="111"/>
        <v>0</v>
      </c>
      <c r="H616" s="176">
        <f t="shared" si="107"/>
        <v>0</v>
      </c>
      <c r="I616" s="166">
        <f t="shared" si="107"/>
        <v>0</v>
      </c>
      <c r="J616" s="146">
        <f t="shared" si="108"/>
        <v>0</v>
      </c>
      <c r="K616" s="146">
        <f t="shared" si="112"/>
        <v>0</v>
      </c>
      <c r="L616" s="204">
        <f t="shared" si="109"/>
        <v>0</v>
      </c>
      <c r="M616" s="146">
        <f t="shared" si="113"/>
        <v>0</v>
      </c>
      <c r="N616" s="146">
        <f t="shared" si="114"/>
        <v>0</v>
      </c>
      <c r="P616" s="142">
        <f t="shared" si="115"/>
        <v>0</v>
      </c>
      <c r="U616" s="9"/>
    </row>
    <row r="617" spans="1:22" ht="13" customHeight="1">
      <c r="A617" s="23">
        <f t="shared" si="110"/>
        <v>5</v>
      </c>
      <c r="B617" s="2">
        <f t="shared" si="106"/>
        <v>0</v>
      </c>
      <c r="C617" s="24"/>
      <c r="D617" s="2">
        <f t="shared" si="111"/>
        <v>0</v>
      </c>
      <c r="E617" s="25"/>
      <c r="H617" s="176">
        <f t="shared" si="107"/>
        <v>0</v>
      </c>
      <c r="I617" s="166">
        <f t="shared" si="107"/>
        <v>0</v>
      </c>
      <c r="J617" s="146">
        <f t="shared" si="108"/>
        <v>0</v>
      </c>
      <c r="K617" s="146">
        <f t="shared" si="112"/>
        <v>0</v>
      </c>
      <c r="L617" s="204">
        <f t="shared" si="109"/>
        <v>0</v>
      </c>
      <c r="M617" s="146">
        <f t="shared" si="113"/>
        <v>0</v>
      </c>
      <c r="N617" s="146">
        <f t="shared" si="114"/>
        <v>0</v>
      </c>
      <c r="P617" s="142">
        <f t="shared" si="115"/>
        <v>0</v>
      </c>
      <c r="U617" s="9"/>
    </row>
    <row r="618" spans="1:22" ht="13" customHeight="1">
      <c r="A618" s="23">
        <f t="shared" si="110"/>
        <v>6</v>
      </c>
      <c r="B618" s="2">
        <f t="shared" si="106"/>
        <v>0</v>
      </c>
      <c r="C618" s="24"/>
      <c r="D618" s="2">
        <f t="shared" si="111"/>
        <v>0</v>
      </c>
      <c r="H618" s="176">
        <f t="shared" si="107"/>
        <v>0</v>
      </c>
      <c r="I618" s="166">
        <f t="shared" si="107"/>
        <v>0</v>
      </c>
      <c r="J618" s="146">
        <f t="shared" si="108"/>
        <v>0</v>
      </c>
      <c r="K618" s="146">
        <f t="shared" si="112"/>
        <v>0</v>
      </c>
      <c r="L618" s="204">
        <f t="shared" si="109"/>
        <v>0</v>
      </c>
      <c r="M618" s="146">
        <f t="shared" si="113"/>
        <v>0</v>
      </c>
      <c r="N618" s="146">
        <f t="shared" si="114"/>
        <v>0</v>
      </c>
      <c r="P618" s="142">
        <f t="shared" si="115"/>
        <v>0</v>
      </c>
      <c r="U618" s="9"/>
    </row>
    <row r="619" spans="1:22" ht="13" customHeight="1">
      <c r="A619" s="23">
        <f t="shared" si="110"/>
        <v>7</v>
      </c>
      <c r="B619" s="2">
        <f t="shared" si="106"/>
        <v>0</v>
      </c>
      <c r="C619" s="24"/>
      <c r="D619" s="2">
        <f t="shared" si="111"/>
        <v>0</v>
      </c>
      <c r="G619" s="27"/>
      <c r="H619" s="176">
        <f t="shared" si="107"/>
        <v>0</v>
      </c>
      <c r="I619" s="166">
        <f t="shared" si="107"/>
        <v>0</v>
      </c>
      <c r="J619" s="146">
        <f t="shared" si="108"/>
        <v>0</v>
      </c>
      <c r="K619" s="146">
        <f t="shared" si="112"/>
        <v>0</v>
      </c>
      <c r="L619" s="204">
        <f t="shared" si="109"/>
        <v>0</v>
      </c>
      <c r="M619" s="146">
        <f t="shared" si="113"/>
        <v>0</v>
      </c>
      <c r="N619" s="146">
        <f t="shared" si="114"/>
        <v>0</v>
      </c>
      <c r="P619" s="142">
        <f t="shared" si="115"/>
        <v>0</v>
      </c>
      <c r="U619" s="9"/>
    </row>
    <row r="620" spans="1:22" ht="13" customHeight="1">
      <c r="A620" s="23">
        <f t="shared" si="110"/>
        <v>8</v>
      </c>
      <c r="B620" s="2">
        <f t="shared" si="106"/>
        <v>0</v>
      </c>
      <c r="C620" s="24"/>
      <c r="D620" s="2">
        <f t="shared" si="111"/>
        <v>0</v>
      </c>
      <c r="G620" s="27"/>
      <c r="H620" s="176">
        <f t="shared" si="107"/>
        <v>0</v>
      </c>
      <c r="I620" s="166">
        <f t="shared" si="107"/>
        <v>0</v>
      </c>
      <c r="J620" s="146">
        <f t="shared" si="108"/>
        <v>0</v>
      </c>
      <c r="K620" s="146">
        <f t="shared" si="112"/>
        <v>0</v>
      </c>
      <c r="L620" s="204">
        <f t="shared" si="109"/>
        <v>0</v>
      </c>
      <c r="M620" s="146">
        <f t="shared" si="113"/>
        <v>0</v>
      </c>
      <c r="N620" s="146">
        <f t="shared" si="114"/>
        <v>0</v>
      </c>
      <c r="P620" s="142">
        <f t="shared" si="115"/>
        <v>0</v>
      </c>
      <c r="U620" s="9"/>
    </row>
    <row r="621" spans="1:22" ht="13" customHeight="1">
      <c r="A621" s="23">
        <f t="shared" si="110"/>
        <v>9</v>
      </c>
      <c r="B621" s="2">
        <f t="shared" si="106"/>
        <v>0</v>
      </c>
      <c r="C621" s="24"/>
      <c r="D621" s="2">
        <f t="shared" si="111"/>
        <v>0</v>
      </c>
      <c r="G621" s="27"/>
      <c r="H621" s="176">
        <f t="shared" si="107"/>
        <v>0</v>
      </c>
      <c r="I621" s="166">
        <f t="shared" si="107"/>
        <v>0</v>
      </c>
      <c r="J621" s="146">
        <f t="shared" si="108"/>
        <v>0</v>
      </c>
      <c r="K621" s="146">
        <f t="shared" si="112"/>
        <v>0</v>
      </c>
      <c r="L621" s="204">
        <f t="shared" si="109"/>
        <v>0</v>
      </c>
      <c r="M621" s="146">
        <f t="shared" si="113"/>
        <v>0</v>
      </c>
      <c r="N621" s="146">
        <f t="shared" si="114"/>
        <v>0</v>
      </c>
      <c r="P621" s="142">
        <f t="shared" si="115"/>
        <v>0</v>
      </c>
    </row>
    <row r="622" spans="1:22" ht="13" customHeight="1">
      <c r="A622" s="23">
        <f t="shared" si="110"/>
        <v>10</v>
      </c>
      <c r="B622" s="2">
        <f t="shared" si="106"/>
        <v>0</v>
      </c>
      <c r="C622" s="24"/>
      <c r="D622" s="2">
        <f t="shared" si="111"/>
        <v>0</v>
      </c>
      <c r="G622" s="27"/>
      <c r="H622" s="176">
        <f t="shared" si="107"/>
        <v>0</v>
      </c>
      <c r="I622" s="166">
        <f t="shared" si="107"/>
        <v>0</v>
      </c>
      <c r="J622" s="146">
        <f t="shared" si="108"/>
        <v>0</v>
      </c>
      <c r="K622" s="146">
        <f t="shared" si="112"/>
        <v>0</v>
      </c>
      <c r="L622" s="204">
        <f t="shared" si="109"/>
        <v>0</v>
      </c>
      <c r="M622" s="146">
        <f t="shared" si="113"/>
        <v>0</v>
      </c>
      <c r="N622" s="146">
        <f t="shared" si="114"/>
        <v>0</v>
      </c>
      <c r="P622" s="142">
        <f t="shared" si="115"/>
        <v>0</v>
      </c>
    </row>
    <row r="623" spans="1:22" s="3" customFormat="1" ht="13" customHeight="1">
      <c r="B623" s="1"/>
      <c r="C623" s="2"/>
      <c r="D623" s="1"/>
      <c r="E623" s="1"/>
      <c r="F623" s="63"/>
      <c r="G623" s="25"/>
      <c r="H623" s="37"/>
      <c r="I623" s="7"/>
      <c r="J623" s="65"/>
      <c r="K623" s="149">
        <f>SUM(K613:K622)</f>
        <v>0</v>
      </c>
      <c r="L623" s="195"/>
      <c r="M623" s="149">
        <f>SUM(M613:M622)</f>
        <v>0</v>
      </c>
      <c r="N623" s="149">
        <f>SUM(N613:N622)</f>
        <v>0</v>
      </c>
      <c r="O623" s="4"/>
    </row>
    <row r="624" spans="1:22" ht="13" customHeight="1">
      <c r="F624" s="77"/>
    </row>
    <row r="625" spans="1:19" ht="13" customHeight="1">
      <c r="D625" s="2" t="s">
        <v>44</v>
      </c>
      <c r="F625" s="25" t="s">
        <v>45</v>
      </c>
      <c r="H625" s="47"/>
      <c r="J625" s="9"/>
      <c r="K625" s="168"/>
      <c r="L625" s="196"/>
      <c r="M625" s="169"/>
      <c r="P625" s="9"/>
      <c r="Q625" s="4"/>
      <c r="R625" s="4"/>
      <c r="S625" s="4"/>
    </row>
    <row r="626" spans="1:19" s="35" customFormat="1" ht="13" customHeight="1">
      <c r="A626" s="131" t="s">
        <v>107</v>
      </c>
      <c r="F626" s="40"/>
      <c r="G626" s="40"/>
      <c r="H626" s="48"/>
      <c r="I626" s="42"/>
      <c r="J626" s="43"/>
      <c r="K626" s="170"/>
      <c r="L626" s="197"/>
      <c r="M626" s="171"/>
      <c r="N626" s="133" t="s">
        <v>0</v>
      </c>
      <c r="O626" s="159">
        <f>H629</f>
        <v>0</v>
      </c>
      <c r="P626" s="43"/>
      <c r="Q626" s="41"/>
    </row>
    <row r="627" spans="1:19" s="3" customFormat="1" ht="13" customHeight="1">
      <c r="B627" s="1"/>
      <c r="C627" s="2" t="s">
        <v>8</v>
      </c>
      <c r="D627" s="1">
        <v>1</v>
      </c>
      <c r="E627" s="1"/>
      <c r="F627" s="63">
        <v>0</v>
      </c>
      <c r="G627" s="30"/>
      <c r="H627" s="37">
        <f>D627*F627</f>
        <v>0</v>
      </c>
      <c r="I627" s="2"/>
      <c r="J627" s="9"/>
      <c r="K627" s="168"/>
      <c r="L627" s="196"/>
      <c r="M627" s="169"/>
      <c r="N627" s="137"/>
      <c r="O627" s="137"/>
      <c r="P627" s="9"/>
      <c r="Q627" s="4"/>
      <c r="R627" s="4"/>
      <c r="S627" s="4"/>
    </row>
    <row r="628" spans="1:19" ht="13" customHeight="1">
      <c r="B628" s="1"/>
      <c r="C628" s="2" t="s">
        <v>8</v>
      </c>
      <c r="D628" s="1">
        <v>1</v>
      </c>
      <c r="E628" s="1"/>
      <c r="F628" s="63">
        <v>0</v>
      </c>
      <c r="G628" s="30"/>
      <c r="H628" s="49">
        <f>D628*F628</f>
        <v>0</v>
      </c>
      <c r="I628" s="2"/>
      <c r="J628" s="9"/>
      <c r="K628" s="168"/>
      <c r="L628" s="196"/>
      <c r="M628" s="169"/>
      <c r="N628" s="137"/>
      <c r="O628" s="137"/>
      <c r="P628" s="9"/>
      <c r="Q628" s="4"/>
      <c r="R628" s="4"/>
      <c r="S628" s="4"/>
    </row>
    <row r="629" spans="1:19" ht="13" customHeight="1">
      <c r="F629" s="29"/>
      <c r="H629" s="47">
        <f>SUM(H627:H628)</f>
        <v>0</v>
      </c>
      <c r="I629" s="2"/>
      <c r="J629" s="9"/>
      <c r="K629" s="168"/>
      <c r="L629" s="196"/>
      <c r="M629" s="169"/>
      <c r="N629" s="137"/>
      <c r="O629" s="137"/>
      <c r="P629" s="9"/>
      <c r="Q629" s="4"/>
      <c r="R629" s="4"/>
      <c r="S629" s="4"/>
    </row>
    <row r="630" spans="1:19" ht="13" customHeight="1">
      <c r="F630" s="29"/>
      <c r="H630" s="47"/>
      <c r="I630" s="2"/>
      <c r="J630" s="9"/>
      <c r="K630" s="168"/>
      <c r="L630" s="196"/>
      <c r="M630" s="169"/>
      <c r="N630" s="137"/>
      <c r="O630" s="137"/>
      <c r="P630" s="9"/>
      <c r="Q630" s="4"/>
      <c r="R630" s="4"/>
      <c r="S630" s="4"/>
    </row>
    <row r="631" spans="1:19" ht="13" customHeight="1">
      <c r="A631" s="38"/>
      <c r="D631" s="2" t="s">
        <v>44</v>
      </c>
      <c r="F631" s="25" t="s">
        <v>45</v>
      </c>
      <c r="H631" s="47"/>
      <c r="J631" s="9"/>
      <c r="K631" s="168"/>
      <c r="L631" s="196"/>
      <c r="M631" s="169"/>
      <c r="N631" s="137"/>
      <c r="O631" s="137"/>
      <c r="P631" s="9"/>
      <c r="Q631" s="4"/>
      <c r="R631" s="4"/>
      <c r="S631" s="39"/>
    </row>
    <row r="632" spans="1:19" s="35" customFormat="1" ht="13" customHeight="1">
      <c r="A632" s="131" t="s">
        <v>108</v>
      </c>
      <c r="F632" s="46"/>
      <c r="G632" s="40"/>
      <c r="H632" s="48"/>
      <c r="I632" s="42"/>
      <c r="J632" s="43"/>
      <c r="K632" s="170"/>
      <c r="L632" s="197"/>
      <c r="M632" s="171"/>
      <c r="N632" s="133" t="s">
        <v>0</v>
      </c>
      <c r="O632" s="159">
        <f>H638</f>
        <v>0</v>
      </c>
      <c r="P632" s="43"/>
      <c r="Q632" s="41"/>
    </row>
    <row r="633" spans="1:19" s="3" customFormat="1" ht="13" customHeight="1">
      <c r="B633" s="1"/>
      <c r="C633" s="2" t="s">
        <v>8</v>
      </c>
      <c r="D633" s="1">
        <v>1</v>
      </c>
      <c r="E633" s="1"/>
      <c r="F633" s="63">
        <v>0</v>
      </c>
      <c r="G633" s="25"/>
      <c r="H633" s="37">
        <f>D633*F633</f>
        <v>0</v>
      </c>
      <c r="I633" s="7"/>
      <c r="J633" s="8"/>
      <c r="K633" s="172"/>
      <c r="L633" s="198"/>
      <c r="M633" s="173"/>
      <c r="N633" s="6"/>
      <c r="O633" s="6"/>
      <c r="P633" s="8"/>
      <c r="Q633" s="6"/>
      <c r="R633" s="6"/>
      <c r="S633" s="4"/>
    </row>
    <row r="634" spans="1:19" s="3" customFormat="1" ht="13" customHeight="1">
      <c r="B634" s="1"/>
      <c r="C634" s="2" t="s">
        <v>8</v>
      </c>
      <c r="D634" s="1">
        <v>1</v>
      </c>
      <c r="E634" s="1"/>
      <c r="F634" s="63">
        <v>0</v>
      </c>
      <c r="G634" s="25"/>
      <c r="H634" s="37">
        <f>D634*F634</f>
        <v>0</v>
      </c>
      <c r="I634" s="7"/>
      <c r="J634" s="8"/>
      <c r="K634" s="172"/>
      <c r="L634" s="198"/>
      <c r="M634" s="173"/>
      <c r="N634" s="6"/>
      <c r="O634" s="6"/>
      <c r="P634" s="8"/>
      <c r="Q634" s="6"/>
      <c r="R634" s="6"/>
      <c r="S634" s="4"/>
    </row>
    <row r="635" spans="1:19" s="3" customFormat="1" ht="13" customHeight="1">
      <c r="B635" s="1"/>
      <c r="C635" s="2" t="s">
        <v>8</v>
      </c>
      <c r="D635" s="1">
        <v>1</v>
      </c>
      <c r="E635" s="1"/>
      <c r="F635" s="63">
        <v>0</v>
      </c>
      <c r="G635" s="25"/>
      <c r="H635" s="37">
        <f>D635*F635</f>
        <v>0</v>
      </c>
      <c r="I635" s="7"/>
      <c r="J635" s="8"/>
      <c r="K635" s="172"/>
      <c r="L635" s="198"/>
      <c r="M635" s="173"/>
      <c r="N635" s="6"/>
      <c r="O635" s="6"/>
      <c r="P635" s="8"/>
      <c r="Q635" s="6"/>
      <c r="R635" s="6"/>
      <c r="S635" s="4"/>
    </row>
    <row r="636" spans="1:19" s="3" customFormat="1" ht="13" customHeight="1">
      <c r="B636" s="1"/>
      <c r="C636" s="2" t="s">
        <v>8</v>
      </c>
      <c r="D636" s="1">
        <v>1</v>
      </c>
      <c r="E636" s="1"/>
      <c r="F636" s="63">
        <v>0</v>
      </c>
      <c r="G636" s="25"/>
      <c r="H636" s="37">
        <f>D636*F636</f>
        <v>0</v>
      </c>
      <c r="I636" s="7"/>
      <c r="J636" s="8"/>
      <c r="K636" s="172"/>
      <c r="L636" s="198"/>
      <c r="M636" s="173"/>
      <c r="N636" s="6"/>
      <c r="O636" s="6"/>
      <c r="P636" s="8"/>
      <c r="Q636" s="6"/>
      <c r="R636" s="6"/>
      <c r="S636" s="4"/>
    </row>
    <row r="637" spans="1:19" s="3" customFormat="1" ht="13" customHeight="1">
      <c r="B637" s="1"/>
      <c r="C637" s="2" t="s">
        <v>8</v>
      </c>
      <c r="D637" s="1">
        <v>1</v>
      </c>
      <c r="E637" s="1"/>
      <c r="F637" s="63">
        <v>0</v>
      </c>
      <c r="G637" s="25"/>
      <c r="H637" s="49">
        <f>D637*F637</f>
        <v>0</v>
      </c>
      <c r="I637" s="7"/>
      <c r="J637" s="8"/>
      <c r="K637" s="172"/>
      <c r="L637" s="198"/>
      <c r="M637" s="173"/>
      <c r="N637" s="6"/>
      <c r="O637" s="6"/>
      <c r="P637" s="8"/>
      <c r="Q637" s="6"/>
      <c r="R637" s="6"/>
      <c r="S637" s="4"/>
    </row>
    <row r="638" spans="1:19" ht="13" customHeight="1">
      <c r="F638" s="29"/>
      <c r="H638" s="47">
        <f>SUM(H633:H637)</f>
        <v>0</v>
      </c>
      <c r="J638" s="9"/>
      <c r="K638" s="168"/>
      <c r="L638" s="196"/>
      <c r="M638" s="169"/>
      <c r="P638" s="9"/>
      <c r="Q638" s="4"/>
      <c r="R638" s="4"/>
      <c r="S638" s="4"/>
    </row>
    <row r="639" spans="1:19" ht="13" customHeight="1">
      <c r="F639" s="77"/>
    </row>
    <row r="640" spans="1:19" ht="13" customHeight="1">
      <c r="D640" s="2" t="s">
        <v>44</v>
      </c>
      <c r="F640" s="25" t="s">
        <v>45</v>
      </c>
    </row>
    <row r="641" spans="1:15" s="135" customFormat="1" ht="13" customHeight="1">
      <c r="A641" s="131" t="s">
        <v>80</v>
      </c>
      <c r="B641" s="131"/>
      <c r="C641" s="131"/>
      <c r="D641" s="131"/>
      <c r="E641" s="131"/>
      <c r="F641" s="139"/>
      <c r="G641" s="132"/>
      <c r="H641" s="133"/>
      <c r="I641" s="134"/>
      <c r="J641" s="133"/>
      <c r="K641" s="133"/>
      <c r="L641" s="207"/>
      <c r="M641" s="133"/>
      <c r="N641" s="133" t="s">
        <v>0</v>
      </c>
      <c r="O641" s="159">
        <f>H649</f>
        <v>0</v>
      </c>
    </row>
    <row r="642" spans="1:15" ht="13" customHeight="1">
      <c r="B642" s="2">
        <f t="shared" ref="B642:D648" si="116">B499</f>
        <v>0</v>
      </c>
      <c r="C642" s="2" t="str">
        <f t="shared" si="116"/>
        <v>(</v>
      </c>
      <c r="D642" s="2">
        <f t="shared" si="116"/>
        <v>1</v>
      </c>
      <c r="E642" s="1"/>
      <c r="F642" s="180">
        <f t="shared" ref="F642:F648" si="117">F499*$N$4</f>
        <v>0</v>
      </c>
      <c r="G642" s="2"/>
      <c r="H642" s="4">
        <f>F642*D642</f>
        <v>0</v>
      </c>
    </row>
    <row r="643" spans="1:15" ht="13" customHeight="1">
      <c r="B643" s="2">
        <f t="shared" si="116"/>
        <v>0</v>
      </c>
      <c r="C643" s="2" t="str">
        <f t="shared" si="116"/>
        <v>(</v>
      </c>
      <c r="D643" s="2">
        <f t="shared" si="116"/>
        <v>1</v>
      </c>
      <c r="E643" s="1"/>
      <c r="F643" s="180">
        <f t="shared" si="117"/>
        <v>0</v>
      </c>
      <c r="G643" s="2"/>
      <c r="H643" s="4">
        <f t="shared" ref="H643:H648" si="118">D643*F643</f>
        <v>0</v>
      </c>
    </row>
    <row r="644" spans="1:15" ht="13" customHeight="1">
      <c r="B644" s="2">
        <f t="shared" si="116"/>
        <v>0</v>
      </c>
      <c r="C644" s="2" t="str">
        <f t="shared" si="116"/>
        <v>(</v>
      </c>
      <c r="D644" s="2">
        <f t="shared" si="116"/>
        <v>1</v>
      </c>
      <c r="E644" s="1"/>
      <c r="F644" s="180">
        <f t="shared" si="117"/>
        <v>0</v>
      </c>
      <c r="G644" s="2"/>
      <c r="H644" s="4">
        <f t="shared" si="118"/>
        <v>0</v>
      </c>
    </row>
    <row r="645" spans="1:15" ht="13" customHeight="1">
      <c r="B645" s="2">
        <f t="shared" si="116"/>
        <v>0</v>
      </c>
      <c r="C645" s="2" t="str">
        <f t="shared" si="116"/>
        <v>(</v>
      </c>
      <c r="D645" s="2">
        <f t="shared" si="116"/>
        <v>1</v>
      </c>
      <c r="E645" s="1"/>
      <c r="F645" s="180">
        <f t="shared" si="117"/>
        <v>0</v>
      </c>
      <c r="G645" s="2"/>
      <c r="H645" s="4">
        <f t="shared" si="118"/>
        <v>0</v>
      </c>
    </row>
    <row r="646" spans="1:15" ht="13" customHeight="1">
      <c r="B646" s="2">
        <f t="shared" si="116"/>
        <v>0</v>
      </c>
      <c r="C646" s="2" t="str">
        <f t="shared" si="116"/>
        <v>(</v>
      </c>
      <c r="D646" s="2">
        <f t="shared" si="116"/>
        <v>1</v>
      </c>
      <c r="E646" s="1"/>
      <c r="F646" s="180">
        <f t="shared" si="117"/>
        <v>0</v>
      </c>
      <c r="G646" s="2"/>
      <c r="H646" s="4">
        <f t="shared" si="118"/>
        <v>0</v>
      </c>
    </row>
    <row r="647" spans="1:15" ht="13" customHeight="1">
      <c r="B647" s="2">
        <f t="shared" si="116"/>
        <v>0</v>
      </c>
      <c r="C647" s="2" t="str">
        <f t="shared" si="116"/>
        <v>(</v>
      </c>
      <c r="D647" s="2">
        <f t="shared" si="116"/>
        <v>1</v>
      </c>
      <c r="E647" s="1"/>
      <c r="F647" s="180">
        <f t="shared" si="117"/>
        <v>0</v>
      </c>
      <c r="G647" s="2"/>
      <c r="H647" s="4">
        <f t="shared" si="118"/>
        <v>0</v>
      </c>
    </row>
    <row r="648" spans="1:15" ht="13" customHeight="1">
      <c r="B648" s="2">
        <f t="shared" si="116"/>
        <v>0</v>
      </c>
      <c r="C648" s="2" t="str">
        <f t="shared" si="116"/>
        <v>(</v>
      </c>
      <c r="D648" s="2">
        <f t="shared" si="116"/>
        <v>1</v>
      </c>
      <c r="E648" s="1"/>
      <c r="F648" s="180">
        <f t="shared" si="117"/>
        <v>0</v>
      </c>
      <c r="G648" s="2"/>
      <c r="H648" s="82">
        <f t="shared" si="118"/>
        <v>0</v>
      </c>
    </row>
    <row r="649" spans="1:15" ht="13" customHeight="1">
      <c r="F649" s="77"/>
      <c r="H649" s="4">
        <f>SUM(H642:H648)</f>
        <v>0</v>
      </c>
    </row>
    <row r="650" spans="1:15" ht="13" customHeight="1">
      <c r="F650" s="77"/>
    </row>
    <row r="651" spans="1:15" ht="13" customHeight="1">
      <c r="D651" s="2" t="s">
        <v>44</v>
      </c>
      <c r="F651" s="25" t="s">
        <v>45</v>
      </c>
    </row>
    <row r="652" spans="1:15" s="135" customFormat="1" ht="13" customHeight="1">
      <c r="A652" s="131" t="s">
        <v>81</v>
      </c>
      <c r="B652" s="131"/>
      <c r="C652" s="131"/>
      <c r="D652" s="131"/>
      <c r="E652" s="131"/>
      <c r="F652" s="139"/>
      <c r="G652" s="132"/>
      <c r="H652" s="133"/>
      <c r="I652" s="134"/>
      <c r="J652" s="133"/>
      <c r="K652" s="133"/>
      <c r="L652" s="207"/>
      <c r="M652" s="133"/>
      <c r="N652" s="133" t="s">
        <v>0</v>
      </c>
      <c r="O652" s="159">
        <f>H656</f>
        <v>0</v>
      </c>
    </row>
    <row r="653" spans="1:15" ht="13" customHeight="1">
      <c r="B653" s="2">
        <f t="shared" ref="B653:D655" si="119">B510</f>
        <v>0</v>
      </c>
      <c r="C653" s="2" t="str">
        <f t="shared" si="119"/>
        <v>(</v>
      </c>
      <c r="D653" s="2">
        <f t="shared" si="119"/>
        <v>1</v>
      </c>
      <c r="E653" s="1"/>
      <c r="F653" s="180">
        <f>F510*$N$4</f>
        <v>0</v>
      </c>
      <c r="G653" s="2"/>
      <c r="H653" s="4">
        <f>D653*F653</f>
        <v>0</v>
      </c>
      <c r="K653" s="2"/>
      <c r="M653" s="2"/>
    </row>
    <row r="654" spans="1:15" ht="13" customHeight="1">
      <c r="B654" s="2">
        <f t="shared" si="119"/>
        <v>0</v>
      </c>
      <c r="C654" s="2" t="str">
        <f t="shared" si="119"/>
        <v>(</v>
      </c>
      <c r="D654" s="2">
        <f t="shared" si="119"/>
        <v>1</v>
      </c>
      <c r="E654" s="1"/>
      <c r="F654" s="180">
        <f>F511*$N$4</f>
        <v>0</v>
      </c>
      <c r="G654" s="2"/>
      <c r="H654" s="4">
        <f>D654*F654</f>
        <v>0</v>
      </c>
      <c r="K654" s="2"/>
      <c r="M654" s="2"/>
    </row>
    <row r="655" spans="1:15" ht="13" customHeight="1">
      <c r="B655" s="2">
        <f t="shared" si="119"/>
        <v>0</v>
      </c>
      <c r="C655" s="2" t="str">
        <f t="shared" si="119"/>
        <v>(</v>
      </c>
      <c r="D655" s="2">
        <f t="shared" si="119"/>
        <v>1</v>
      </c>
      <c r="E655" s="1"/>
      <c r="F655" s="180">
        <f>F512*$N$4</f>
        <v>0</v>
      </c>
      <c r="G655" s="2"/>
      <c r="H655" s="82">
        <f>D655*F655</f>
        <v>0</v>
      </c>
      <c r="K655" s="2"/>
      <c r="M655" s="2"/>
    </row>
    <row r="656" spans="1:15" ht="13" customHeight="1">
      <c r="F656" s="77"/>
      <c r="H656" s="4">
        <f>SUM(H653:H655)</f>
        <v>0</v>
      </c>
    </row>
    <row r="657" spans="1:16" ht="13" customHeight="1">
      <c r="F657" s="77"/>
    </row>
    <row r="658" spans="1:16" s="135" customFormat="1" ht="13" customHeight="1">
      <c r="A658" s="131" t="s">
        <v>82</v>
      </c>
      <c r="B658" s="131"/>
      <c r="C658" s="131"/>
      <c r="D658" s="131"/>
      <c r="E658" s="131"/>
      <c r="F658" s="139"/>
      <c r="G658" s="132"/>
      <c r="H658" s="133"/>
      <c r="I658" s="134"/>
      <c r="J658" s="133"/>
      <c r="K658" s="133"/>
      <c r="L658" s="207"/>
      <c r="M658" s="133"/>
      <c r="N658" s="133" t="s">
        <v>0</v>
      </c>
      <c r="O658" s="159">
        <f>H662</f>
        <v>0</v>
      </c>
    </row>
    <row r="659" spans="1:16" ht="13" customHeight="1">
      <c r="B659" s="2">
        <f t="shared" ref="B659:D661" si="120">B516</f>
        <v>0</v>
      </c>
      <c r="C659" s="2" t="str">
        <f t="shared" si="120"/>
        <v>(</v>
      </c>
      <c r="D659" s="2">
        <f t="shared" si="120"/>
        <v>1</v>
      </c>
      <c r="E659" s="1"/>
      <c r="F659" s="180">
        <f>F516*$N$4</f>
        <v>0</v>
      </c>
      <c r="G659" s="2"/>
      <c r="H659" s="4">
        <f>D659*F659</f>
        <v>0</v>
      </c>
    </row>
    <row r="660" spans="1:16" ht="13" customHeight="1">
      <c r="B660" s="2">
        <f t="shared" si="120"/>
        <v>0</v>
      </c>
      <c r="C660" s="2" t="str">
        <f t="shared" si="120"/>
        <v>(</v>
      </c>
      <c r="D660" s="2">
        <f t="shared" si="120"/>
        <v>1</v>
      </c>
      <c r="E660" s="1"/>
      <c r="F660" s="180">
        <f>F517*$N$4</f>
        <v>0</v>
      </c>
      <c r="G660" s="2"/>
      <c r="H660" s="4">
        <f>D660*F660</f>
        <v>0</v>
      </c>
    </row>
    <row r="661" spans="1:16" ht="13" customHeight="1">
      <c r="B661" s="2">
        <f t="shared" si="120"/>
        <v>0</v>
      </c>
      <c r="C661" s="2" t="str">
        <f t="shared" si="120"/>
        <v>(</v>
      </c>
      <c r="D661" s="2">
        <f t="shared" si="120"/>
        <v>1</v>
      </c>
      <c r="E661" s="1"/>
      <c r="F661" s="180">
        <f>F518*$N$4</f>
        <v>0</v>
      </c>
      <c r="G661" s="2"/>
      <c r="H661" s="82">
        <f>D661*F661</f>
        <v>0</v>
      </c>
    </row>
    <row r="662" spans="1:16" ht="13" customHeight="1">
      <c r="F662" s="77"/>
      <c r="H662" s="4">
        <f>SUM(H659:H661)</f>
        <v>0</v>
      </c>
    </row>
    <row r="663" spans="1:16" ht="13" customHeight="1">
      <c r="D663" s="2" t="s">
        <v>44</v>
      </c>
      <c r="F663" s="25" t="s">
        <v>45</v>
      </c>
    </row>
    <row r="664" spans="1:16" s="135" customFormat="1" ht="13" customHeight="1">
      <c r="A664" s="131" t="s">
        <v>83</v>
      </c>
      <c r="B664" s="131"/>
      <c r="C664" s="131"/>
      <c r="D664" s="131"/>
      <c r="E664" s="131"/>
      <c r="F664" s="139"/>
      <c r="G664" s="132"/>
      <c r="H664" s="133"/>
      <c r="I664" s="134"/>
      <c r="J664" s="133"/>
      <c r="K664" s="133"/>
      <c r="L664" s="207"/>
      <c r="M664" s="133"/>
      <c r="N664" s="133" t="s">
        <v>0</v>
      </c>
      <c r="O664" s="159">
        <f>H676</f>
        <v>0</v>
      </c>
      <c r="P664" s="137"/>
    </row>
    <row r="665" spans="1:16" ht="13" customHeight="1">
      <c r="B665" s="2">
        <f t="shared" ref="B665:D672" si="121">B522</f>
        <v>0</v>
      </c>
      <c r="C665" s="2" t="str">
        <f t="shared" si="121"/>
        <v>(</v>
      </c>
      <c r="D665" s="2">
        <f t="shared" si="121"/>
        <v>1</v>
      </c>
      <c r="E665" s="1"/>
      <c r="F665" s="180">
        <f t="shared" ref="F665:F675" si="122">F522*$N$4</f>
        <v>0</v>
      </c>
      <c r="G665" s="2"/>
      <c r="H665" s="4">
        <f t="shared" ref="H665:H675" si="123">D665*F665</f>
        <v>0</v>
      </c>
      <c r="K665" s="2"/>
      <c r="M665" s="2"/>
    </row>
    <row r="666" spans="1:16" ht="13" customHeight="1">
      <c r="B666" s="2">
        <f t="shared" si="121"/>
        <v>0</v>
      </c>
      <c r="C666" s="2" t="str">
        <f t="shared" si="121"/>
        <v>(</v>
      </c>
      <c r="D666" s="2">
        <f t="shared" si="121"/>
        <v>1</v>
      </c>
      <c r="E666" s="1"/>
      <c r="F666" s="180">
        <f t="shared" si="122"/>
        <v>0</v>
      </c>
      <c r="G666" s="2"/>
      <c r="H666" s="4">
        <f t="shared" si="123"/>
        <v>0</v>
      </c>
      <c r="N666" s="6"/>
    </row>
    <row r="667" spans="1:16" ht="13" customHeight="1">
      <c r="B667" s="2">
        <f t="shared" si="121"/>
        <v>0</v>
      </c>
      <c r="C667" s="2" t="str">
        <f t="shared" si="121"/>
        <v>(</v>
      </c>
      <c r="D667" s="2">
        <f t="shared" si="121"/>
        <v>1</v>
      </c>
      <c r="E667" s="1"/>
      <c r="F667" s="180">
        <f t="shared" si="122"/>
        <v>0</v>
      </c>
      <c r="G667" s="2"/>
      <c r="H667" s="4">
        <f t="shared" si="123"/>
        <v>0</v>
      </c>
      <c r="N667" s="6"/>
    </row>
    <row r="668" spans="1:16" ht="13" customHeight="1">
      <c r="B668" s="2">
        <f t="shared" si="121"/>
        <v>0</v>
      </c>
      <c r="C668" s="2" t="str">
        <f t="shared" si="121"/>
        <v>(</v>
      </c>
      <c r="D668" s="2">
        <f t="shared" si="121"/>
        <v>1</v>
      </c>
      <c r="E668" s="1"/>
      <c r="F668" s="180">
        <f t="shared" si="122"/>
        <v>0</v>
      </c>
      <c r="G668" s="2"/>
      <c r="H668" s="4">
        <f t="shared" si="123"/>
        <v>0</v>
      </c>
      <c r="N668" s="6"/>
    </row>
    <row r="669" spans="1:16" ht="13" customHeight="1">
      <c r="B669" s="2">
        <f t="shared" si="121"/>
        <v>0</v>
      </c>
      <c r="C669" s="2" t="str">
        <f t="shared" si="121"/>
        <v>(</v>
      </c>
      <c r="D669" s="2">
        <f t="shared" si="121"/>
        <v>1</v>
      </c>
      <c r="E669" s="1"/>
      <c r="F669" s="180">
        <f t="shared" si="122"/>
        <v>0</v>
      </c>
      <c r="G669" s="2"/>
      <c r="H669" s="4">
        <f t="shared" si="123"/>
        <v>0</v>
      </c>
      <c r="N669" s="6"/>
    </row>
    <row r="670" spans="1:16" ht="13" customHeight="1">
      <c r="B670" s="2">
        <f t="shared" si="121"/>
        <v>0</v>
      </c>
      <c r="C670" s="2" t="str">
        <f t="shared" si="121"/>
        <v>(</v>
      </c>
      <c r="D670" s="2">
        <f t="shared" si="121"/>
        <v>1</v>
      </c>
      <c r="E670" s="1"/>
      <c r="F670" s="180">
        <f t="shared" si="122"/>
        <v>0</v>
      </c>
      <c r="G670" s="2"/>
      <c r="H670" s="4">
        <f t="shared" si="123"/>
        <v>0</v>
      </c>
      <c r="N670" s="6"/>
    </row>
    <row r="671" spans="1:16" ht="13" customHeight="1">
      <c r="B671" s="2">
        <f t="shared" si="121"/>
        <v>0</v>
      </c>
      <c r="C671" s="2" t="str">
        <f t="shared" si="121"/>
        <v>(</v>
      </c>
      <c r="D671" s="2">
        <f t="shared" si="121"/>
        <v>1</v>
      </c>
      <c r="E671" s="1"/>
      <c r="F671" s="180">
        <f t="shared" si="122"/>
        <v>0</v>
      </c>
      <c r="G671" s="2"/>
      <c r="H671" s="4">
        <f t="shared" si="123"/>
        <v>0</v>
      </c>
      <c r="N671" s="6"/>
    </row>
    <row r="672" spans="1:16" ht="13" customHeight="1">
      <c r="B672" s="230" t="str">
        <f t="shared" si="121"/>
        <v>Animal Per Diems</v>
      </c>
      <c r="C672" s="2" t="str">
        <f t="shared" si="121"/>
        <v>(</v>
      </c>
      <c r="D672" s="2">
        <f t="shared" si="121"/>
        <v>1</v>
      </c>
      <c r="E672" s="1"/>
      <c r="F672" s="180">
        <f t="shared" si="122"/>
        <v>0</v>
      </c>
      <c r="G672" s="2"/>
      <c r="H672" s="4">
        <f t="shared" si="123"/>
        <v>0</v>
      </c>
      <c r="N672" s="6"/>
      <c r="O672" s="39"/>
    </row>
    <row r="673" spans="1:15" ht="13" customHeight="1">
      <c r="B673" s="230" t="str">
        <f t="shared" ref="B673:D675" si="124">B530</f>
        <v>Participant Costs</v>
      </c>
      <c r="C673" s="2" t="str">
        <f t="shared" si="124"/>
        <v>(</v>
      </c>
      <c r="D673" s="2">
        <f t="shared" si="124"/>
        <v>1</v>
      </c>
      <c r="E673" s="1"/>
      <c r="F673" s="180">
        <f t="shared" si="122"/>
        <v>0</v>
      </c>
      <c r="G673" s="2"/>
      <c r="H673" s="4">
        <f t="shared" si="123"/>
        <v>0</v>
      </c>
      <c r="N673" s="6"/>
    </row>
    <row r="674" spans="1:15" ht="13" customHeight="1">
      <c r="B674" s="230" t="str">
        <f>B531</f>
        <v xml:space="preserve">Tuition </v>
      </c>
      <c r="C674" s="2" t="str">
        <f t="shared" si="124"/>
        <v>(</v>
      </c>
      <c r="D674" s="2">
        <f t="shared" si="124"/>
        <v>1</v>
      </c>
      <c r="E674" s="1"/>
      <c r="F674" s="180">
        <f t="shared" si="122"/>
        <v>0</v>
      </c>
      <c r="G674" s="2"/>
      <c r="H674" s="4">
        <f t="shared" si="123"/>
        <v>0</v>
      </c>
      <c r="N674" s="6"/>
    </row>
    <row r="675" spans="1:15" ht="13" customHeight="1">
      <c r="B675" s="131" t="str">
        <f>B532</f>
        <v>Patient Care Cost</v>
      </c>
      <c r="C675" s="2" t="str">
        <f t="shared" si="124"/>
        <v>(</v>
      </c>
      <c r="D675" s="2">
        <f t="shared" si="124"/>
        <v>1</v>
      </c>
      <c r="E675" s="1"/>
      <c r="F675" s="180">
        <f t="shared" si="122"/>
        <v>0</v>
      </c>
      <c r="G675" s="2"/>
      <c r="H675" s="82">
        <f t="shared" si="123"/>
        <v>0</v>
      </c>
      <c r="N675" s="6"/>
    </row>
    <row r="676" spans="1:15" ht="13" customHeight="1">
      <c r="F676" s="77"/>
      <c r="H676" s="4">
        <f>SUM(H665:H675)</f>
        <v>0</v>
      </c>
      <c r="O676" s="6"/>
    </row>
    <row r="677" spans="1:15" ht="13" customHeight="1">
      <c r="A677" s="3"/>
      <c r="B677" s="3"/>
      <c r="C677" s="3"/>
      <c r="D677" s="3"/>
      <c r="E677" s="3"/>
      <c r="F677" s="5"/>
      <c r="G677" s="5"/>
      <c r="I677" s="7"/>
      <c r="J677" s="6"/>
      <c r="K677" s="6"/>
      <c r="L677" s="189"/>
      <c r="M677" s="6"/>
      <c r="N677" s="6"/>
    </row>
    <row r="678" spans="1:15" s="55" customFormat="1" ht="13" customHeight="1">
      <c r="A678" s="131" t="s">
        <v>84</v>
      </c>
      <c r="B678" s="84"/>
      <c r="C678" s="84"/>
      <c r="D678" s="84"/>
      <c r="E678" s="84"/>
      <c r="F678" s="85"/>
      <c r="G678" s="85"/>
      <c r="H678" s="88"/>
      <c r="I678" s="87"/>
      <c r="J678" s="86"/>
      <c r="K678" s="86"/>
      <c r="L678" s="208"/>
      <c r="M678" s="86"/>
      <c r="N678" s="133" t="s">
        <v>0</v>
      </c>
      <c r="O678" s="159">
        <f>H683+H689+H695</f>
        <v>0</v>
      </c>
    </row>
    <row r="679" spans="1:15" ht="13" customHeight="1">
      <c r="I679" s="7"/>
      <c r="J679" s="6"/>
      <c r="K679" s="6"/>
      <c r="L679" s="189"/>
      <c r="M679" s="6"/>
      <c r="N679" s="6"/>
    </row>
    <row r="680" spans="1:15" ht="13" customHeight="1">
      <c r="A680" s="2" t="str">
        <f>A108</f>
        <v>Subcontract 1</v>
      </c>
      <c r="H680" s="47"/>
      <c r="I680" s="7"/>
      <c r="J680" s="6"/>
      <c r="K680" s="6"/>
      <c r="L680" s="189"/>
      <c r="M680" s="6"/>
      <c r="N680" s="6"/>
    </row>
    <row r="681" spans="1:15" ht="13" customHeight="1">
      <c r="B681" s="4" t="s">
        <v>9</v>
      </c>
      <c r="E681" s="4"/>
      <c r="F681" s="9"/>
      <c r="G681" s="4"/>
      <c r="H681" s="53">
        <v>0</v>
      </c>
      <c r="I681" s="4"/>
      <c r="J681" s="2"/>
      <c r="K681" s="2"/>
      <c r="M681" s="2"/>
      <c r="N681" s="2"/>
      <c r="O681" s="2"/>
    </row>
    <row r="682" spans="1:15" ht="13" customHeight="1">
      <c r="A682" s="3"/>
      <c r="B682" s="4" t="s">
        <v>51</v>
      </c>
      <c r="F682" s="9"/>
      <c r="G682" s="70"/>
      <c r="H682" s="52">
        <v>0</v>
      </c>
      <c r="I682" s="4"/>
      <c r="J682" s="2"/>
      <c r="K682" s="2"/>
      <c r="M682" s="2"/>
      <c r="N682" s="2"/>
      <c r="O682" s="2"/>
    </row>
    <row r="683" spans="1:15" ht="13" customHeight="1">
      <c r="A683" s="3"/>
      <c r="E683" s="6" t="s">
        <v>10</v>
      </c>
      <c r="F683" s="8"/>
      <c r="G683" s="2"/>
      <c r="H683" s="65">
        <f>H681+H682</f>
        <v>0</v>
      </c>
      <c r="I683" s="4"/>
      <c r="J683" s="2"/>
      <c r="K683" s="2"/>
      <c r="M683" s="2"/>
      <c r="N683" s="2"/>
      <c r="O683" s="2"/>
    </row>
    <row r="684" spans="1:15" ht="12.75" customHeight="1">
      <c r="A684" s="3"/>
      <c r="B684" s="3"/>
      <c r="C684" s="3"/>
      <c r="D684" s="3"/>
      <c r="E684" s="6" t="s">
        <v>98</v>
      </c>
      <c r="F684" s="8"/>
      <c r="G684" s="6"/>
      <c r="H684" s="65">
        <f>IF(H111+H254+H397+H540+H683&lt;25000,0,IF(H111+H254+H397+H540&gt;25000,H683,IF(H111+H254+H397+H540&lt;25000,H683-(25000-(H111+H254+H397+H540)))))</f>
        <v>0</v>
      </c>
      <c r="I684" s="4"/>
      <c r="J684" s="2"/>
      <c r="K684" s="2"/>
      <c r="M684" s="2"/>
      <c r="N684" s="2"/>
      <c r="O684" s="2"/>
    </row>
    <row r="685" spans="1:15" ht="12.75" customHeight="1">
      <c r="A685" s="3"/>
      <c r="B685" s="3"/>
      <c r="C685" s="3"/>
      <c r="D685" s="3"/>
      <c r="E685" s="6"/>
      <c r="F685" s="8"/>
      <c r="G685" s="6"/>
      <c r="H685" s="65"/>
      <c r="I685" s="4"/>
      <c r="J685" s="2"/>
      <c r="K685" s="2"/>
      <c r="M685" s="2"/>
      <c r="N685" s="2"/>
      <c r="O685" s="2"/>
    </row>
    <row r="686" spans="1:15" ht="13" customHeight="1">
      <c r="A686" s="2" t="str">
        <f>A114</f>
        <v>Subcontract 2</v>
      </c>
      <c r="H686" s="47"/>
      <c r="I686" s="7"/>
      <c r="J686" s="6"/>
      <c r="K686" s="6"/>
      <c r="L686" s="189"/>
      <c r="M686" s="6"/>
      <c r="N686" s="6"/>
    </row>
    <row r="687" spans="1:15" ht="13" customHeight="1">
      <c r="B687" s="4" t="s">
        <v>9</v>
      </c>
      <c r="E687" s="4"/>
      <c r="F687" s="9"/>
      <c r="G687" s="4"/>
      <c r="H687" s="53">
        <v>0</v>
      </c>
      <c r="I687" s="4"/>
      <c r="J687" s="2"/>
      <c r="K687" s="2"/>
      <c r="M687" s="2"/>
      <c r="N687" s="2"/>
      <c r="O687" s="2"/>
    </row>
    <row r="688" spans="1:15" ht="13" customHeight="1">
      <c r="A688" s="3"/>
      <c r="B688" s="4" t="s">
        <v>51</v>
      </c>
      <c r="F688" s="9"/>
      <c r="G688" s="70"/>
      <c r="H688" s="52">
        <v>0</v>
      </c>
      <c r="I688" s="4"/>
      <c r="J688" s="2"/>
      <c r="K688" s="2"/>
      <c r="M688" s="2"/>
      <c r="N688" s="2"/>
      <c r="O688" s="2"/>
    </row>
    <row r="689" spans="1:15" ht="13" customHeight="1">
      <c r="A689" s="3"/>
      <c r="E689" s="6" t="s">
        <v>10</v>
      </c>
      <c r="F689" s="8"/>
      <c r="G689" s="2"/>
      <c r="H689" s="65">
        <f>H687+H688</f>
        <v>0</v>
      </c>
      <c r="I689" s="4"/>
      <c r="J689" s="2"/>
      <c r="K689" s="2"/>
      <c r="M689" s="2"/>
      <c r="N689" s="2"/>
      <c r="O689" s="2"/>
    </row>
    <row r="690" spans="1:15" ht="12.75" customHeight="1">
      <c r="A690" s="3"/>
      <c r="B690" s="3"/>
      <c r="C690" s="3"/>
      <c r="D690" s="3"/>
      <c r="E690" s="6" t="s">
        <v>98</v>
      </c>
      <c r="F690" s="8"/>
      <c r="G690" s="6"/>
      <c r="H690" s="65">
        <f>IF(H117+H260+H403+H546+H689&lt;25000,0,IF(H117+H260+H403+H546&gt;25000,H689,IF(H117+H260+H403+H546&lt;25000,H689-(25000-(H117+H260+H403+H546)))))</f>
        <v>0</v>
      </c>
      <c r="I690" s="4"/>
      <c r="J690" s="2"/>
      <c r="K690" s="2"/>
      <c r="M690" s="2"/>
      <c r="N690" s="2"/>
      <c r="O690" s="2"/>
    </row>
    <row r="691" spans="1:15" ht="12.75" customHeight="1">
      <c r="A691" s="3"/>
      <c r="B691" s="3"/>
      <c r="C691" s="3"/>
      <c r="D691" s="3"/>
      <c r="E691" s="6"/>
      <c r="F691" s="8"/>
      <c r="G691" s="6"/>
      <c r="H691" s="65"/>
      <c r="I691" s="4"/>
      <c r="J691" s="2"/>
      <c r="K691" s="2"/>
      <c r="M691" s="2"/>
      <c r="N691" s="2"/>
      <c r="O691" s="2"/>
    </row>
    <row r="692" spans="1:15" ht="13" customHeight="1">
      <c r="A692" s="2" t="str">
        <f>A120</f>
        <v>Subcontract 3</v>
      </c>
      <c r="H692" s="47"/>
      <c r="I692" s="7"/>
      <c r="J692" s="6"/>
      <c r="K692" s="6"/>
      <c r="L692" s="189"/>
      <c r="M692" s="6"/>
      <c r="N692" s="6"/>
    </row>
    <row r="693" spans="1:15" ht="13" customHeight="1">
      <c r="B693" s="4" t="s">
        <v>9</v>
      </c>
      <c r="E693" s="4"/>
      <c r="F693" s="9"/>
      <c r="G693" s="4"/>
      <c r="H693" s="53">
        <v>0</v>
      </c>
      <c r="I693" s="4"/>
      <c r="J693" s="2"/>
      <c r="K693" s="2"/>
      <c r="M693" s="2"/>
      <c r="N693" s="2"/>
      <c r="O693" s="2"/>
    </row>
    <row r="694" spans="1:15" ht="13" customHeight="1">
      <c r="A694" s="3"/>
      <c r="B694" s="4" t="s">
        <v>51</v>
      </c>
      <c r="F694" s="9"/>
      <c r="G694" s="70"/>
      <c r="H694" s="52">
        <v>0</v>
      </c>
      <c r="I694" s="4"/>
      <c r="J694" s="2"/>
      <c r="K694" s="2"/>
      <c r="M694" s="2"/>
      <c r="N694" s="2"/>
      <c r="O694" s="2"/>
    </row>
    <row r="695" spans="1:15" ht="13" customHeight="1">
      <c r="A695" s="3"/>
      <c r="E695" s="6" t="s">
        <v>10</v>
      </c>
      <c r="F695" s="8"/>
      <c r="G695" s="2"/>
      <c r="H695" s="65">
        <f>H693+H694</f>
        <v>0</v>
      </c>
      <c r="I695" s="4"/>
      <c r="J695" s="2"/>
      <c r="K695" s="2"/>
      <c r="M695" s="2"/>
      <c r="N695" s="2"/>
      <c r="O695" s="2"/>
    </row>
    <row r="696" spans="1:15" ht="12.75" customHeight="1" thickBot="1">
      <c r="A696" s="3"/>
      <c r="B696" s="3"/>
      <c r="C696" s="3"/>
      <c r="D696" s="3"/>
      <c r="E696" s="6" t="s">
        <v>98</v>
      </c>
      <c r="F696" s="8"/>
      <c r="G696" s="6"/>
      <c r="H696" s="65">
        <f>IF(H123+H266+H409+H552+H695&lt;25000,0,IF(H123+H266+H409+H552&gt;25000,H695,IF(H123+H266+H409+H552&lt;25000,H695-(25000-(H123+H266+H409+H552)))))</f>
        <v>0</v>
      </c>
      <c r="I696" s="4"/>
      <c r="J696" s="2"/>
      <c r="K696" s="2"/>
      <c r="M696" s="2"/>
      <c r="N696" s="2"/>
      <c r="O696" s="2"/>
    </row>
    <row r="697" spans="1:15" s="32" customFormat="1" ht="13" customHeight="1" thickTop="1">
      <c r="F697" s="89"/>
      <c r="G697" s="89"/>
      <c r="H697" s="90"/>
      <c r="I697" s="91"/>
      <c r="J697" s="90"/>
      <c r="K697" s="90"/>
      <c r="L697" s="209"/>
      <c r="M697" s="90"/>
      <c r="N697" s="90"/>
      <c r="O697" s="90"/>
    </row>
    <row r="698" spans="1:15" ht="13" customHeight="1">
      <c r="A698" s="133" t="s">
        <v>30</v>
      </c>
      <c r="E698" s="6"/>
      <c r="F698" s="74"/>
      <c r="G698" s="74"/>
      <c r="H698" s="6"/>
      <c r="I698" s="7"/>
      <c r="J698" s="6"/>
      <c r="K698" s="6"/>
      <c r="L698" s="189"/>
      <c r="M698" s="6"/>
      <c r="N698" s="6"/>
      <c r="O698" s="6"/>
    </row>
    <row r="699" spans="1:15" ht="13" customHeight="1">
      <c r="A699" s="4" t="s">
        <v>12</v>
      </c>
      <c r="E699" s="4">
        <f>K607+K623</f>
        <v>0</v>
      </c>
      <c r="F699" s="69"/>
      <c r="G699" s="69"/>
      <c r="H699" s="2"/>
    </row>
    <row r="700" spans="1:15" s="3" customFormat="1" ht="13" customHeight="1">
      <c r="A700" s="4" t="s">
        <v>13</v>
      </c>
      <c r="B700" s="2"/>
      <c r="C700" s="2"/>
      <c r="D700" s="2"/>
      <c r="E700" s="4">
        <f>M607+M623</f>
        <v>0</v>
      </c>
      <c r="F700" s="69"/>
      <c r="G700" s="69"/>
      <c r="H700" s="2"/>
      <c r="I700" s="28"/>
      <c r="J700" s="4"/>
      <c r="K700" s="4"/>
      <c r="L700" s="142"/>
      <c r="M700" s="4"/>
      <c r="N700" s="4"/>
      <c r="O700" s="4"/>
    </row>
    <row r="701" spans="1:15" s="3" customFormat="1" ht="13" customHeight="1">
      <c r="A701" s="4"/>
      <c r="B701" s="2" t="s">
        <v>14</v>
      </c>
      <c r="C701" s="2"/>
      <c r="D701" s="2"/>
      <c r="E701" s="2"/>
      <c r="F701" s="25"/>
      <c r="G701" s="25"/>
      <c r="H701" s="4">
        <f>E699+E700</f>
        <v>0</v>
      </c>
      <c r="I701" s="28"/>
      <c r="J701" s="4"/>
      <c r="K701" s="4"/>
      <c r="L701" s="142"/>
      <c r="M701" s="4"/>
      <c r="N701" s="4"/>
      <c r="O701" s="4"/>
    </row>
    <row r="702" spans="1:15" ht="13" customHeight="1">
      <c r="A702" s="4" t="s">
        <v>15</v>
      </c>
      <c r="E702" s="4"/>
      <c r="F702" s="69"/>
      <c r="G702" s="69"/>
      <c r="H702" s="4">
        <f>O626</f>
        <v>0</v>
      </c>
    </row>
    <row r="703" spans="1:15" ht="13" customHeight="1">
      <c r="A703" s="4" t="s">
        <v>16</v>
      </c>
      <c r="E703" s="4"/>
      <c r="F703" s="69"/>
      <c r="G703" s="69"/>
      <c r="H703" s="4">
        <f>O632</f>
        <v>0</v>
      </c>
    </row>
    <row r="704" spans="1:15" ht="13" customHeight="1">
      <c r="A704" s="4" t="s">
        <v>17</v>
      </c>
      <c r="E704" s="4"/>
      <c r="F704" s="69"/>
      <c r="G704" s="69"/>
      <c r="H704" s="4">
        <f>O641</f>
        <v>0</v>
      </c>
    </row>
    <row r="705" spans="1:15" ht="13" customHeight="1">
      <c r="A705" s="4" t="s">
        <v>18</v>
      </c>
      <c r="E705" s="4"/>
      <c r="F705" s="69"/>
      <c r="G705" s="69"/>
      <c r="H705" s="4">
        <f>O652</f>
        <v>0</v>
      </c>
    </row>
    <row r="706" spans="1:15" ht="13" customHeight="1">
      <c r="A706" s="4" t="s">
        <v>19</v>
      </c>
      <c r="E706" s="4"/>
      <c r="F706" s="69"/>
      <c r="G706" s="69"/>
      <c r="H706" s="4">
        <f>O658</f>
        <v>0</v>
      </c>
    </row>
    <row r="707" spans="1:15" ht="13" customHeight="1">
      <c r="A707" s="4" t="s">
        <v>20</v>
      </c>
      <c r="E707" s="4"/>
      <c r="F707" s="69"/>
      <c r="G707" s="69"/>
      <c r="H707" s="82">
        <f>O664</f>
        <v>0</v>
      </c>
    </row>
    <row r="708" spans="1:15" ht="13" customHeight="1">
      <c r="A708" s="73" t="s">
        <v>21</v>
      </c>
      <c r="E708" s="4"/>
      <c r="F708" s="69"/>
      <c r="G708" s="69"/>
      <c r="H708" s="83">
        <f>SUM(H699:H707)</f>
        <v>0</v>
      </c>
    </row>
    <row r="709" spans="1:15" ht="13" customHeight="1">
      <c r="A709" s="4" t="s">
        <v>47</v>
      </c>
      <c r="E709" s="4"/>
      <c r="F709" s="69"/>
      <c r="G709" s="69"/>
      <c r="H709" s="4">
        <f>H681+H687+H693</f>
        <v>0</v>
      </c>
    </row>
    <row r="710" spans="1:15" ht="13" customHeight="1">
      <c r="A710" s="4" t="s">
        <v>48</v>
      </c>
      <c r="E710" s="4"/>
      <c r="F710" s="69"/>
      <c r="G710" s="69"/>
      <c r="H710" s="4">
        <f>H682+H688+H694</f>
        <v>0</v>
      </c>
    </row>
    <row r="711" spans="1:15" ht="13" customHeight="1">
      <c r="A711" s="4" t="s">
        <v>49</v>
      </c>
      <c r="E711" s="4"/>
      <c r="F711" s="69"/>
      <c r="G711" s="69"/>
      <c r="H711" s="82">
        <f>O678</f>
        <v>0</v>
      </c>
    </row>
    <row r="712" spans="1:15" s="3" customFormat="1" ht="13" customHeight="1">
      <c r="A712" s="6" t="s">
        <v>86</v>
      </c>
      <c r="B712" s="2"/>
      <c r="C712" s="2"/>
      <c r="D712" s="2"/>
      <c r="E712" s="6"/>
      <c r="F712" s="74"/>
      <c r="G712" s="74"/>
      <c r="H712" s="66">
        <f>H709+H708</f>
        <v>0</v>
      </c>
      <c r="I712" s="7"/>
      <c r="J712" s="6"/>
      <c r="K712" s="6"/>
      <c r="L712" s="189"/>
      <c r="M712" s="6"/>
      <c r="N712" s="6"/>
      <c r="O712" s="6"/>
    </row>
    <row r="713" spans="1:15" ht="13" customHeight="1">
      <c r="A713" s="3" t="s">
        <v>85</v>
      </c>
      <c r="H713" s="67">
        <f>H712+H710</f>
        <v>0</v>
      </c>
      <c r="I713" s="7"/>
      <c r="J713" s="6"/>
      <c r="K713" s="6"/>
      <c r="L713" s="189"/>
      <c r="M713" s="6"/>
      <c r="N713" s="6"/>
      <c r="O713" s="6"/>
    </row>
    <row r="714" spans="1:15" ht="13" customHeight="1">
      <c r="A714" s="231" t="s">
        <v>23</v>
      </c>
      <c r="B714" s="228"/>
      <c r="C714" s="228"/>
      <c r="D714" s="228" t="s">
        <v>24</v>
      </c>
      <c r="E714" s="229">
        <v>0.56499999999999995</v>
      </c>
      <c r="F714" s="74"/>
      <c r="G714" s="74"/>
      <c r="H714" s="68">
        <f>H716*E714</f>
        <v>0</v>
      </c>
    </row>
    <row r="715" spans="1:15" s="3" customFormat="1" ht="13" customHeight="1">
      <c r="A715" s="6" t="s">
        <v>25</v>
      </c>
      <c r="B715" s="2"/>
      <c r="C715" s="2"/>
      <c r="D715" s="2"/>
      <c r="E715" s="4"/>
      <c r="F715" s="69"/>
      <c r="G715" s="69"/>
      <c r="H715" s="65">
        <f>H713+H714</f>
        <v>0</v>
      </c>
      <c r="I715" s="28"/>
      <c r="J715" s="4"/>
      <c r="K715" s="4"/>
      <c r="L715" s="142"/>
      <c r="M715" s="4"/>
      <c r="N715" s="4"/>
      <c r="O715" s="4"/>
    </row>
    <row r="716" spans="1:15" ht="13" customHeight="1">
      <c r="A716" s="2" t="s">
        <v>26</v>
      </c>
      <c r="H716" s="4">
        <f>+H713-H706-H703-H696-H690-H684-H672-H673-H674-H675</f>
        <v>0</v>
      </c>
    </row>
  </sheetData>
  <sheetProtection selectLockedCells="1"/>
  <phoneticPr fontId="0" type="noConversion"/>
  <pageMargins left="0" right="0" top="0.75" bottom="0.75" header="0.5" footer="0.5"/>
  <pageSetup scale="74" fitToHeight="0" orientation="portrait" r:id="rId1"/>
  <headerFooter alignWithMargins="0">
    <oddFooter>&amp;L&amp;"Tms Rmn,Regular"File: &amp;F, &amp;A&amp;C&amp;"Tms Rmn,Regular"Page &amp;P&amp;R&amp;"Tms Rmn,Regular"&amp;D; &amp;T</oddFooter>
  </headerFooter>
  <rowBreaks count="9" manualBreakCount="9">
    <brk id="85" min="4" max="15" man="1"/>
    <brk id="146" max="16383" man="1"/>
    <brk id="228" min="4" max="15" man="1"/>
    <brk id="289" min="4" max="15" man="1"/>
    <brk id="371" min="4" max="15" man="1"/>
    <brk id="432" min="4" max="15" man="1"/>
    <brk id="514" min="4" max="15" man="1"/>
    <brk id="575" min="4" max="15" man="1"/>
    <brk id="657" min="4" max="15" man="1"/>
  </rowBreaks>
  <ignoredErrors>
    <ignoredError sqref="I10:I33 K10:K33 M10:M33 K40:K49 M40:M49 P40:P49 H137 B153:B176 H153:H176 J153:J154 L153:L176 D154:D176 H708 J158:J159 J163:J166 J170:J174 J176 B183:B192 H183:J183 L183:L192 D184:D192 H184:J192 B213:B219 B224:B226 B230:B232 B236:B242 B243:B244 H280 H423 H566" emptyCellReference="1"/>
    <ignoredError sqref="F213" unlockedFormula="1"/>
    <ignoredError sqref="J155:J157 J160:J162 J167:J169 J175" unlockedFormula="1" emptyCellReferenc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1"/>
  <sheetViews>
    <sheetView view="pageLayout" zoomScaleNormal="100" workbookViewId="0">
      <selection activeCell="C20" sqref="C20"/>
    </sheetView>
  </sheetViews>
  <sheetFormatPr defaultColWidth="11.44140625" defaultRowHeight="12.5"/>
  <cols>
    <col min="1" max="1" width="12.44140625" style="2" customWidth="1"/>
    <col min="2" max="2" width="21.33203125" style="2" customWidth="1"/>
    <col min="3" max="3" width="12.77734375" style="36" customWidth="1"/>
    <col min="4" max="4" width="13.6640625" style="36" customWidth="1"/>
    <col min="5" max="5" width="13" style="36" customWidth="1"/>
    <col min="6" max="6" width="13.109375" style="36" customWidth="1"/>
    <col min="7" max="7" width="13" style="36" customWidth="1"/>
    <col min="8" max="8" width="14.33203125" style="36" customWidth="1"/>
    <col min="9" max="16384" width="11.44140625" style="2"/>
  </cols>
  <sheetData>
    <row r="1" spans="1:8" s="3" customFormat="1" ht="13">
      <c r="A1" s="56" t="s">
        <v>31</v>
      </c>
      <c r="C1" s="57" t="s">
        <v>32</v>
      </c>
      <c r="D1" s="57" t="s">
        <v>33</v>
      </c>
      <c r="E1" s="57" t="s">
        <v>34</v>
      </c>
      <c r="F1" s="57" t="s">
        <v>35</v>
      </c>
      <c r="G1" s="57" t="s">
        <v>36</v>
      </c>
      <c r="H1" s="57" t="s">
        <v>37</v>
      </c>
    </row>
    <row r="2" spans="1:8">
      <c r="A2" s="4" t="s">
        <v>38</v>
      </c>
      <c r="C2" s="58">
        <f>Spreadsheet!E128</f>
        <v>0</v>
      </c>
      <c r="D2" s="58">
        <f>Spreadsheet!E271</f>
        <v>0</v>
      </c>
      <c r="E2" s="58">
        <f>Spreadsheet!E414</f>
        <v>0</v>
      </c>
      <c r="F2" s="58">
        <f>Spreadsheet!E557</f>
        <v>0</v>
      </c>
      <c r="G2" s="58">
        <f>Spreadsheet!E699</f>
        <v>0</v>
      </c>
      <c r="H2" s="58">
        <f t="shared" ref="H2:H16" si="0">SUM(C2:G2)</f>
        <v>0</v>
      </c>
    </row>
    <row r="3" spans="1:8">
      <c r="A3" s="4" t="s">
        <v>39</v>
      </c>
      <c r="C3" s="58">
        <f>Spreadsheet!E129</f>
        <v>0</v>
      </c>
      <c r="D3" s="58">
        <f>Spreadsheet!E272</f>
        <v>0</v>
      </c>
      <c r="E3" s="58">
        <f>Spreadsheet!E415</f>
        <v>0</v>
      </c>
      <c r="F3" s="58">
        <f>Spreadsheet!E558</f>
        <v>0</v>
      </c>
      <c r="G3" s="58">
        <f>Spreadsheet!E700</f>
        <v>0</v>
      </c>
      <c r="H3" s="58">
        <f t="shared" si="0"/>
        <v>0</v>
      </c>
    </row>
    <row r="4" spans="1:8" ht="13">
      <c r="A4" s="59" t="s">
        <v>50</v>
      </c>
      <c r="C4" s="58">
        <f>SUM(C2:C3)</f>
        <v>0</v>
      </c>
      <c r="D4" s="58">
        <f>SUM(D2:D3)</f>
        <v>0</v>
      </c>
      <c r="E4" s="58">
        <f>SUM(E2:E3)</f>
        <v>0</v>
      </c>
      <c r="F4" s="58">
        <f>SUM(F2:F3)</f>
        <v>0</v>
      </c>
      <c r="G4" s="58">
        <f>SUM(G2:G3)</f>
        <v>0</v>
      </c>
      <c r="H4" s="58">
        <f t="shared" si="0"/>
        <v>0</v>
      </c>
    </row>
    <row r="5" spans="1:8">
      <c r="A5" s="4" t="s">
        <v>40</v>
      </c>
      <c r="C5" s="58">
        <f>Spreadsheet!H131</f>
        <v>0</v>
      </c>
      <c r="D5" s="58">
        <f>Spreadsheet!H274</f>
        <v>0</v>
      </c>
      <c r="E5" s="58">
        <f>Spreadsheet!H417</f>
        <v>0</v>
      </c>
      <c r="F5" s="58">
        <f>Spreadsheet!H560</f>
        <v>0</v>
      </c>
      <c r="G5" s="58">
        <f>Spreadsheet!H702</f>
        <v>0</v>
      </c>
      <c r="H5" s="58">
        <f t="shared" si="0"/>
        <v>0</v>
      </c>
    </row>
    <row r="6" spans="1:8">
      <c r="A6" s="4" t="s">
        <v>16</v>
      </c>
      <c r="C6" s="58">
        <f>Spreadsheet!H132</f>
        <v>0</v>
      </c>
      <c r="D6" s="58">
        <f>Spreadsheet!H275</f>
        <v>0</v>
      </c>
      <c r="E6" s="58">
        <f>Spreadsheet!H418</f>
        <v>0</v>
      </c>
      <c r="F6" s="58">
        <f>Spreadsheet!H561</f>
        <v>0</v>
      </c>
      <c r="G6" s="58">
        <f>Spreadsheet!H703</f>
        <v>0</v>
      </c>
      <c r="H6" s="58">
        <f t="shared" si="0"/>
        <v>0</v>
      </c>
    </row>
    <row r="7" spans="1:8">
      <c r="A7" s="4" t="s">
        <v>17</v>
      </c>
      <c r="C7" s="58">
        <f>Spreadsheet!H133</f>
        <v>0</v>
      </c>
      <c r="D7" s="58">
        <f>Spreadsheet!H276</f>
        <v>0</v>
      </c>
      <c r="E7" s="58">
        <f>Spreadsheet!H419</f>
        <v>0</v>
      </c>
      <c r="F7" s="58">
        <f>Spreadsheet!H562</f>
        <v>0</v>
      </c>
      <c r="G7" s="58">
        <f>Spreadsheet!H704</f>
        <v>0</v>
      </c>
      <c r="H7" s="58">
        <f t="shared" si="0"/>
        <v>0</v>
      </c>
    </row>
    <row r="8" spans="1:8">
      <c r="A8" s="4" t="s">
        <v>18</v>
      </c>
      <c r="C8" s="58">
        <f>Spreadsheet!H134</f>
        <v>0</v>
      </c>
      <c r="D8" s="58">
        <f>Spreadsheet!H277</f>
        <v>0</v>
      </c>
      <c r="E8" s="58">
        <f>Spreadsheet!H420</f>
        <v>0</v>
      </c>
      <c r="F8" s="58">
        <f>Spreadsheet!H563</f>
        <v>0</v>
      </c>
      <c r="G8" s="58">
        <f>Spreadsheet!H705</f>
        <v>0</v>
      </c>
      <c r="H8" s="58">
        <f t="shared" si="0"/>
        <v>0</v>
      </c>
    </row>
    <row r="9" spans="1:8">
      <c r="A9" s="4" t="s">
        <v>19</v>
      </c>
      <c r="C9" s="58">
        <f>Spreadsheet!H135</f>
        <v>0</v>
      </c>
      <c r="D9" s="58">
        <f>Spreadsheet!H278</f>
        <v>0</v>
      </c>
      <c r="E9" s="58">
        <f>Spreadsheet!H421</f>
        <v>0</v>
      </c>
      <c r="F9" s="58">
        <f>Spreadsheet!H564</f>
        <v>0</v>
      </c>
      <c r="G9" s="58">
        <f>Spreadsheet!H706</f>
        <v>0</v>
      </c>
      <c r="H9" s="58">
        <f t="shared" si="0"/>
        <v>0</v>
      </c>
    </row>
    <row r="10" spans="1:8">
      <c r="A10" s="4" t="s">
        <v>20</v>
      </c>
      <c r="C10" s="60">
        <f>Spreadsheet!H136</f>
        <v>0</v>
      </c>
      <c r="D10" s="60">
        <f>Spreadsheet!H279</f>
        <v>0</v>
      </c>
      <c r="E10" s="60">
        <f>Spreadsheet!H422</f>
        <v>0</v>
      </c>
      <c r="F10" s="60">
        <f>Spreadsheet!H565</f>
        <v>0</v>
      </c>
      <c r="G10" s="60">
        <f>Spreadsheet!H707</f>
        <v>0</v>
      </c>
      <c r="H10" s="60">
        <f t="shared" si="0"/>
        <v>0</v>
      </c>
    </row>
    <row r="11" spans="1:8" ht="13">
      <c r="A11" s="59" t="s">
        <v>21</v>
      </c>
      <c r="C11" s="58">
        <f>Spreadsheet!H137</f>
        <v>0</v>
      </c>
      <c r="D11" s="58">
        <f>Spreadsheet!H280</f>
        <v>0</v>
      </c>
      <c r="E11" s="58">
        <f>Spreadsheet!H423</f>
        <v>0</v>
      </c>
      <c r="F11" s="58">
        <f>Spreadsheet!H566</f>
        <v>0</v>
      </c>
      <c r="G11" s="58">
        <f>Spreadsheet!H708</f>
        <v>0</v>
      </c>
      <c r="H11" s="58">
        <f t="shared" si="0"/>
        <v>0</v>
      </c>
    </row>
    <row r="12" spans="1:8">
      <c r="A12" s="4" t="s">
        <v>47</v>
      </c>
      <c r="C12" s="58">
        <f>Spreadsheet!H138</f>
        <v>0</v>
      </c>
      <c r="D12" s="58">
        <f>Spreadsheet!H281</f>
        <v>0</v>
      </c>
      <c r="E12" s="58">
        <f>Spreadsheet!H424</f>
        <v>0</v>
      </c>
      <c r="F12" s="58">
        <f>Spreadsheet!H567</f>
        <v>0</v>
      </c>
      <c r="G12" s="58">
        <f>Spreadsheet!H709</f>
        <v>0</v>
      </c>
      <c r="H12" s="58">
        <f t="shared" si="0"/>
        <v>0</v>
      </c>
    </row>
    <row r="13" spans="1:8">
      <c r="A13" s="4" t="s">
        <v>48</v>
      </c>
      <c r="C13" s="58">
        <f>Spreadsheet!H139</f>
        <v>0</v>
      </c>
      <c r="D13" s="58">
        <f>Spreadsheet!H282</f>
        <v>0</v>
      </c>
      <c r="E13" s="58">
        <f>Spreadsheet!H425</f>
        <v>0</v>
      </c>
      <c r="F13" s="58">
        <f>Spreadsheet!H568</f>
        <v>0</v>
      </c>
      <c r="G13" s="58">
        <f>Spreadsheet!H710</f>
        <v>0</v>
      </c>
      <c r="H13" s="58">
        <f t="shared" si="0"/>
        <v>0</v>
      </c>
    </row>
    <row r="14" spans="1:8" ht="13">
      <c r="A14" s="59" t="s">
        <v>22</v>
      </c>
      <c r="C14" s="60">
        <f>Spreadsheet!H140</f>
        <v>0</v>
      </c>
      <c r="D14" s="60">
        <f>Spreadsheet!H283</f>
        <v>0</v>
      </c>
      <c r="E14" s="60">
        <f>Spreadsheet!H426</f>
        <v>0</v>
      </c>
      <c r="F14" s="60">
        <f>Spreadsheet!H569</f>
        <v>0</v>
      </c>
      <c r="G14" s="60">
        <f>Spreadsheet!H711</f>
        <v>0</v>
      </c>
      <c r="H14" s="60">
        <f t="shared" si="0"/>
        <v>0</v>
      </c>
    </row>
    <row r="15" spans="1:8">
      <c r="A15" s="210" t="s">
        <v>86</v>
      </c>
      <c r="B15" s="211"/>
      <c r="C15" s="212">
        <f>Spreadsheet!H141</f>
        <v>0</v>
      </c>
      <c r="D15" s="212">
        <f>Spreadsheet!H284</f>
        <v>0</v>
      </c>
      <c r="E15" s="212">
        <f>Spreadsheet!H427</f>
        <v>0</v>
      </c>
      <c r="F15" s="212">
        <f>Spreadsheet!H570</f>
        <v>0</v>
      </c>
      <c r="G15" s="213">
        <f>Spreadsheet!H712</f>
        <v>0</v>
      </c>
      <c r="H15" s="212">
        <f t="shared" si="0"/>
        <v>0</v>
      </c>
    </row>
    <row r="16" spans="1:8">
      <c r="A16" s="2" t="s">
        <v>85</v>
      </c>
      <c r="C16" s="61">
        <f>Spreadsheet!H142</f>
        <v>0</v>
      </c>
      <c r="D16" s="61">
        <f>Spreadsheet!H285</f>
        <v>0</v>
      </c>
      <c r="E16" s="61">
        <f>Spreadsheet!H428</f>
        <v>0</v>
      </c>
      <c r="F16" s="61">
        <f>Spreadsheet!H571</f>
        <v>0</v>
      </c>
      <c r="G16" s="60">
        <f>Spreadsheet!H713</f>
        <v>0</v>
      </c>
      <c r="H16" s="61">
        <f t="shared" si="0"/>
        <v>0</v>
      </c>
    </row>
    <row r="17" spans="1:8">
      <c r="A17" s="4" t="s">
        <v>41</v>
      </c>
      <c r="C17" s="60">
        <f>Spreadsheet!H143</f>
        <v>0</v>
      </c>
      <c r="D17" s="60">
        <f>Spreadsheet!H286</f>
        <v>0</v>
      </c>
      <c r="E17" s="60">
        <f>Spreadsheet!H429</f>
        <v>0</v>
      </c>
      <c r="F17" s="60">
        <f>Spreadsheet!H572</f>
        <v>0</v>
      </c>
      <c r="G17" s="60">
        <f>Spreadsheet!H714</f>
        <v>0</v>
      </c>
      <c r="H17" s="60">
        <f>SUM(C17:G17)</f>
        <v>0</v>
      </c>
    </row>
    <row r="18" spans="1:8">
      <c r="A18" s="4" t="s">
        <v>25</v>
      </c>
      <c r="C18" s="58">
        <f>Spreadsheet!H144</f>
        <v>0</v>
      </c>
      <c r="D18" s="58">
        <f>Spreadsheet!H287</f>
        <v>0</v>
      </c>
      <c r="E18" s="58">
        <f>Spreadsheet!H430</f>
        <v>0</v>
      </c>
      <c r="F18" s="58">
        <f>Spreadsheet!H573</f>
        <v>0</v>
      </c>
      <c r="G18" s="58">
        <f>Spreadsheet!H715</f>
        <v>0</v>
      </c>
      <c r="H18" s="58">
        <f>SUM(C18:G18)</f>
        <v>0</v>
      </c>
    </row>
    <row r="19" spans="1:8">
      <c r="D19" s="58"/>
      <c r="E19" s="58"/>
      <c r="F19" s="58"/>
      <c r="G19" s="58"/>
    </row>
    <row r="20" spans="1:8">
      <c r="A20" s="2" t="s">
        <v>26</v>
      </c>
      <c r="C20" s="58">
        <f>Spreadsheet!H145</f>
        <v>0</v>
      </c>
      <c r="D20" s="58">
        <f>Spreadsheet!H288</f>
        <v>0</v>
      </c>
      <c r="E20" s="58">
        <f>Spreadsheet!H431</f>
        <v>0</v>
      </c>
      <c r="F20" s="58">
        <f>Spreadsheet!H574</f>
        <v>0</v>
      </c>
      <c r="G20" s="58">
        <f>Spreadsheet!H716</f>
        <v>0</v>
      </c>
      <c r="H20" s="58">
        <f>SUM(C20:G20)</f>
        <v>0</v>
      </c>
    </row>
    <row r="21" spans="1:8">
      <c r="A21" s="1"/>
    </row>
  </sheetData>
  <phoneticPr fontId="0" type="noConversion"/>
  <printOptions horizontalCentered="1"/>
  <pageMargins left="0" right="0.25" top="0.75" bottom="0.75" header="0.5" footer="0.5"/>
  <pageSetup scale="57" firstPageNumber="11" orientation="portrait" horizontalDpi="2400" verticalDpi="2400" r:id="rId1"/>
  <headerFooter alignWithMargins="0">
    <oddFooter>&amp;L&amp;"Tms Rmn,Regular"File: &amp;F, &amp;A&amp;C&amp;"Tms Rmn,Regular"Page &amp;P&amp;R&amp;"Tms Rmn,Regular"&amp;D &amp;T; MD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Spreadsheet</vt:lpstr>
      <vt:lpstr>Recap</vt:lpstr>
      <vt:lpstr>Recap!Print_Area</vt:lpstr>
      <vt:lpstr>Spreadsheet!Print_Area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Sells, Lorelei K.</dc:creator>
  <cp:lastModifiedBy>Liljequist, Erin</cp:lastModifiedBy>
  <cp:lastPrinted>2017-02-02T21:40:03Z</cp:lastPrinted>
  <dcterms:created xsi:type="dcterms:W3CDTF">1998-07-15T21:36:07Z</dcterms:created>
  <dcterms:modified xsi:type="dcterms:W3CDTF">2024-07-10T22:02:49Z</dcterms:modified>
</cp:coreProperties>
</file>